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0" activeTab="10"/>
  </bookViews>
  <sheets>
    <sheet name="供水" sheetId="8" r:id="rId1"/>
    <sheet name="排水" sheetId="11" r:id="rId2"/>
    <sheet name="燃气" sheetId="17" r:id="rId3"/>
    <sheet name="热力" sheetId="7" r:id="rId4"/>
    <sheet name="电力" sheetId="9" r:id="rId5"/>
    <sheet name="电力1" sheetId="14" r:id="rId6"/>
    <sheet name="通信" sheetId="15" r:id="rId7"/>
    <sheet name="井" sheetId="4" r:id="rId8"/>
    <sheet name="阀门" sheetId="5" r:id="rId9"/>
    <sheet name="测算汇总表（管件）" sheetId="3" r:id="rId10"/>
    <sheet name="道路" sheetId="18" r:id="rId11"/>
  </sheets>
  <definedNames>
    <definedName name="_xlnm.Print_Titles" localSheetId="9">'测算汇总表（管件）'!$1:$2</definedName>
    <definedName name="_xlnm.Print_Titles" localSheetId="4">电力!$1:$2</definedName>
    <definedName name="_xlnm.Print_Titles" localSheetId="5">电力1!$1:$2</definedName>
    <definedName name="_xlnm.Print_Titles" localSheetId="0">供水!$1:$2</definedName>
    <definedName name="_xlnm.Print_Titles" localSheetId="1">排水!$1:$2</definedName>
    <definedName name="_xlnm.Print_Titles" localSheetId="3">热力!$1:$2</definedName>
    <definedName name="_xlnm.Print_Titles" localSheetId="6">通信!$1:$2</definedName>
    <definedName name="_xlnm.Print_Titles">排水!$1:$2</definedName>
    <definedName name="_xlnm.Print_Titles" localSheetId="2">燃气!$1:$2</definedName>
    <definedName name="_xlnm._FilterDatabase" localSheetId="2" hidden="1">燃气!$A$1:$J$363</definedName>
    <definedName name="_xlnm.Print_Titles" localSheetId="10">道路!$1:$2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<sst xmlns="http://schemas.openxmlformats.org/spreadsheetml/2006/main" count="3582" uniqueCount="652">
  <si>
    <t>2025年第一、二季度管线迁改造价信息（供水）</t>
  </si>
  <si>
    <t>序号</t>
  </si>
  <si>
    <t>材质</t>
  </si>
  <si>
    <t>规格</t>
  </si>
  <si>
    <t>埋深（米）</t>
  </si>
  <si>
    <t>单位</t>
  </si>
  <si>
    <t>数量</t>
  </si>
  <si>
    <t>管道（元）</t>
  </si>
  <si>
    <t>土方（元）</t>
  </si>
  <si>
    <t>全费用     综合单价（元）</t>
  </si>
  <si>
    <t>一</t>
  </si>
  <si>
    <t>PE聚乙烯给水管</t>
  </si>
  <si>
    <t xml:space="preserve">φ63 </t>
  </si>
  <si>
    <t>m</t>
  </si>
  <si>
    <t xml:space="preserve">φ110 </t>
  </si>
  <si>
    <t xml:space="preserve">φ160 </t>
  </si>
  <si>
    <t xml:space="preserve">φ200 </t>
  </si>
  <si>
    <t xml:space="preserve">φ315 </t>
  </si>
  <si>
    <t xml:space="preserve">φ400 </t>
  </si>
  <si>
    <t xml:space="preserve">φ500 </t>
  </si>
  <si>
    <t>二</t>
  </si>
  <si>
    <t>PVC给水管</t>
  </si>
  <si>
    <t xml:space="preserve">φ250 </t>
  </si>
  <si>
    <t>三</t>
  </si>
  <si>
    <t>砼管</t>
  </si>
  <si>
    <t xml:space="preserve">DN200 </t>
  </si>
  <si>
    <t xml:space="preserve">DN300 </t>
  </si>
  <si>
    <t>四</t>
  </si>
  <si>
    <t>钢管</t>
  </si>
  <si>
    <t xml:space="preserve">DN100 </t>
  </si>
  <si>
    <t xml:space="preserve">DN150 </t>
  </si>
  <si>
    <t>五</t>
  </si>
  <si>
    <t>球墨铸铁管</t>
  </si>
  <si>
    <t>DN250</t>
  </si>
  <si>
    <t>DN350</t>
  </si>
  <si>
    <t>DN400</t>
  </si>
  <si>
    <t>DN500</t>
  </si>
  <si>
    <t>DN600</t>
  </si>
  <si>
    <t>DN700</t>
  </si>
  <si>
    <t xml:space="preserve">DN800 </t>
  </si>
  <si>
    <t>DN900</t>
  </si>
  <si>
    <t>DN1000</t>
  </si>
  <si>
    <t>DN1200</t>
  </si>
  <si>
    <t>六</t>
  </si>
  <si>
    <t>玻璃钢夹砂管</t>
  </si>
  <si>
    <t xml:space="preserve">φ300 </t>
  </si>
  <si>
    <t>φ600</t>
  </si>
  <si>
    <t>2025年第一、二季度管线迁改造价信息（排水）</t>
  </si>
  <si>
    <t>全费用      综合单价（元）</t>
  </si>
  <si>
    <t>HDPE聚乙烯螺旋波纹管</t>
  </si>
  <si>
    <t>钢筋砼管</t>
  </si>
  <si>
    <t>DN800</t>
  </si>
  <si>
    <t>2025年第一、二季度管线迁改造价信息（燃气）</t>
  </si>
  <si>
    <t>PE聚乙烯燃气管</t>
  </si>
  <si>
    <t xml:space="preserve">PE聚乙烯燃气管 φ63 </t>
  </si>
  <si>
    <t>φ63*5.8</t>
  </si>
  <si>
    <t xml:space="preserve">PE聚乙烯燃气管 φ90 </t>
  </si>
  <si>
    <t>φ90*8.2</t>
  </si>
  <si>
    <t xml:space="preserve">PE聚乙烯燃气管 φ110 </t>
  </si>
  <si>
    <t>φ110*10</t>
  </si>
  <si>
    <t xml:space="preserve">PE聚乙烯燃气管 φ160 </t>
  </si>
  <si>
    <t>φ160*14.6</t>
  </si>
  <si>
    <t xml:space="preserve">PE聚乙烯燃气管 φ200 </t>
  </si>
  <si>
    <t>φ200*18.2</t>
  </si>
  <si>
    <t xml:space="preserve">PE聚乙烯燃气管 φ250 </t>
  </si>
  <si>
    <t>φ250*22.7</t>
  </si>
  <si>
    <t xml:space="preserve">PE球阀(带双放散）  PE100  </t>
  </si>
  <si>
    <t>个</t>
  </si>
  <si>
    <t xml:space="preserve">PE球阀（带双放散）  PE100  </t>
  </si>
  <si>
    <t xml:space="preserve">φ90  </t>
  </si>
  <si>
    <t xml:space="preserve">φ110  </t>
  </si>
  <si>
    <t>φ200</t>
  </si>
  <si>
    <t xml:space="preserve">φ250  </t>
  </si>
  <si>
    <t>螺旋焊管</t>
  </si>
  <si>
    <t>螺旋焊管 φ219*6.5（3PE加强级防腐）</t>
  </si>
  <si>
    <t>φ219*6.5</t>
  </si>
  <si>
    <t>螺旋焊管 φ273*6.5（3PE加强级防腐）</t>
  </si>
  <si>
    <t>φ273*6.5</t>
  </si>
  <si>
    <t>螺旋焊管 φ323*6.5（3PE加强级防腐）</t>
  </si>
  <si>
    <t>φ323*6.5</t>
  </si>
  <si>
    <t>螺旋焊管 φ355*6.5（3PE加强级防腐）</t>
  </si>
  <si>
    <t>φ355*6.5</t>
  </si>
  <si>
    <t>钢制法兰球阀</t>
  </si>
  <si>
    <t xml:space="preserve">DN200 、法兰连接     </t>
  </si>
  <si>
    <t xml:space="preserve">DN250、法兰连接     </t>
  </si>
  <si>
    <t xml:space="preserve">DN300 、法兰连接     </t>
  </si>
  <si>
    <t xml:space="preserve">DN350、法兰连接     </t>
  </si>
  <si>
    <t>平焊法兰</t>
  </si>
  <si>
    <t xml:space="preserve">DN200  </t>
  </si>
  <si>
    <t>副</t>
  </si>
  <si>
    <t xml:space="preserve">DN250 </t>
  </si>
  <si>
    <t xml:space="preserve">DN350  </t>
  </si>
  <si>
    <t>无缝钢管</t>
  </si>
  <si>
    <t>无缝钢管 φ89</t>
  </si>
  <si>
    <t>φ89*5</t>
  </si>
  <si>
    <t>无缝钢管 φ108</t>
  </si>
  <si>
    <t>φ108*5</t>
  </si>
  <si>
    <t>无缝钢管 φ159</t>
  </si>
  <si>
    <t>φ159*6</t>
  </si>
  <si>
    <t>无缝钢管 φ219</t>
  </si>
  <si>
    <t>φ219*6</t>
  </si>
  <si>
    <t>管道防腐</t>
  </si>
  <si>
    <t>φ89</t>
  </si>
  <si>
    <t>m2</t>
  </si>
  <si>
    <t>φ108</t>
  </si>
  <si>
    <t>φ159</t>
  </si>
  <si>
    <t>φ219</t>
  </si>
  <si>
    <t>DN80、法兰连接</t>
  </si>
  <si>
    <t>DN100、法兰连接</t>
  </si>
  <si>
    <t>DN150、法兰连接</t>
  </si>
  <si>
    <t>DN200、法兰连接</t>
  </si>
  <si>
    <t>法兰</t>
  </si>
  <si>
    <t xml:space="preserve">DN80  </t>
  </si>
  <si>
    <t xml:space="preserve">DN100  </t>
  </si>
  <si>
    <t>PE聚乙烯管（低压工业管道）</t>
  </si>
  <si>
    <t>PE聚乙烯燃气管 φ90*8.2</t>
  </si>
  <si>
    <t>φ90</t>
  </si>
  <si>
    <t>PE聚乙烯管 φ110*10</t>
  </si>
  <si>
    <t>φ110</t>
  </si>
  <si>
    <t>PE聚乙烯管 φ160*14.6</t>
  </si>
  <si>
    <t>φ160</t>
  </si>
  <si>
    <t xml:space="preserve">PE电熔套筒   PE100  </t>
  </si>
  <si>
    <t xml:space="preserve">PE电熔套筒  PE100  </t>
  </si>
  <si>
    <t xml:space="preserve">φ160  </t>
  </si>
  <si>
    <t xml:space="preserve">电熔鞍型三通 </t>
  </si>
  <si>
    <t>φ90/63</t>
  </si>
  <si>
    <t>φ110/63</t>
  </si>
  <si>
    <t>φ160/63</t>
  </si>
  <si>
    <t xml:space="preserve">热熔等径三通 </t>
  </si>
  <si>
    <t xml:space="preserve">热熔异径三通 </t>
  </si>
  <si>
    <t>φ90/40</t>
  </si>
  <si>
    <t>热熔等径三通</t>
  </si>
  <si>
    <t>φ110/90</t>
  </si>
  <si>
    <t>φ160/110</t>
  </si>
  <si>
    <t>φ160/90</t>
  </si>
  <si>
    <t xml:space="preserve">90°电熔弯头 </t>
  </si>
  <si>
    <t xml:space="preserve">90°热熔弯头 </t>
  </si>
  <si>
    <t>45°电熔弯头</t>
  </si>
  <si>
    <t xml:space="preserve">45°热熔弯头 </t>
  </si>
  <si>
    <t>90°电熔弯头</t>
  </si>
  <si>
    <t xml:space="preserve">45°电熔弯头 </t>
  </si>
  <si>
    <t>45°热熔弯头</t>
  </si>
  <si>
    <t xml:space="preserve">电熔变径 </t>
  </si>
  <si>
    <t xml:space="preserve">热熔变径 </t>
  </si>
  <si>
    <t>钢塑转换</t>
  </si>
  <si>
    <t xml:space="preserve">钢塑转换 </t>
  </si>
  <si>
    <t xml:space="preserve">注塑端帽 </t>
  </si>
  <si>
    <t>螺旋焊管（中压）</t>
  </si>
  <si>
    <t xml:space="preserve">钢制法兰球阀 PN25 </t>
  </si>
  <si>
    <t>DN300、法兰连接</t>
  </si>
  <si>
    <t>钢制法兰球阀 PN40</t>
  </si>
  <si>
    <t>钢制法兰球阀 PN64</t>
  </si>
  <si>
    <t xml:space="preserve">法兰 </t>
  </si>
  <si>
    <t>DN200、PN25</t>
  </si>
  <si>
    <t>DN250、PN25</t>
  </si>
  <si>
    <t>DN300、PN25</t>
  </si>
  <si>
    <t>DN350、PN25</t>
  </si>
  <si>
    <t>DN200、PN40</t>
  </si>
  <si>
    <t>DN250、PN40</t>
  </si>
  <si>
    <t>DN300、PN40</t>
  </si>
  <si>
    <t>DN350、PN40</t>
  </si>
  <si>
    <t>DN200、PN64</t>
  </si>
  <si>
    <t>DN250、PN64</t>
  </si>
  <si>
    <t xml:space="preserve">        </t>
  </si>
  <si>
    <t>DN300、PN64</t>
  </si>
  <si>
    <t>DN350、PN64</t>
  </si>
  <si>
    <t xml:space="preserve">钢制焊接90°弯头 R=5D  20#钢  </t>
  </si>
  <si>
    <t xml:space="preserve">φ219*7  </t>
  </si>
  <si>
    <t xml:space="preserve">钢制焊接90°弯头 R=5D   20#钢  </t>
  </si>
  <si>
    <t>φ273*7</t>
  </si>
  <si>
    <t>φ323*7</t>
  </si>
  <si>
    <t>φ355.6*7</t>
  </si>
  <si>
    <t xml:space="preserve">钢制焊接45°弯头 R=5D   20#钢  </t>
  </si>
  <si>
    <t xml:space="preserve">钢制焊接90°弯头R=3D   20#钢  </t>
  </si>
  <si>
    <t xml:space="preserve">钢制焊接90°弯头 R=3D   20#钢  </t>
  </si>
  <si>
    <t xml:space="preserve">钢制焊接45°弯头 R=3D   20#钢  </t>
  </si>
  <si>
    <t xml:space="preserve">钢制焊接90°弯头 R=1.5D   20#钢  </t>
  </si>
  <si>
    <t xml:space="preserve">钢制焊接45°弯头 R=1.5D   20#钢  </t>
  </si>
  <si>
    <t xml:space="preserve">钢制焊接等径三通   20#钢  </t>
  </si>
  <si>
    <t xml:space="preserve">钢制焊接异径三通   20#钢  </t>
  </si>
  <si>
    <t>φ219/159*7</t>
  </si>
  <si>
    <t>φ219/108*7</t>
  </si>
  <si>
    <t xml:space="preserve">φ219/89*7 </t>
  </si>
  <si>
    <t>φ273/219*7</t>
  </si>
  <si>
    <t>φ273/159*7</t>
  </si>
  <si>
    <t>φ273/108*7</t>
  </si>
  <si>
    <t>φ323/273*7</t>
  </si>
  <si>
    <t xml:space="preserve">φ323/219*7 </t>
  </si>
  <si>
    <t xml:space="preserve">φ323/159*7 </t>
  </si>
  <si>
    <t>φ355.6/323.9*7</t>
  </si>
  <si>
    <t>φ355.6/273*7</t>
  </si>
  <si>
    <t>φ355.6/219*7</t>
  </si>
  <si>
    <t>φ355.6/159*7</t>
  </si>
  <si>
    <t xml:space="preserve">钢制焊接变径   20#钢  </t>
  </si>
  <si>
    <t>φ219/89*7</t>
  </si>
  <si>
    <t>φ323/219*7</t>
  </si>
  <si>
    <t>φ323/159*7</t>
  </si>
  <si>
    <t xml:space="preserve">钢制端帽   20#钢  </t>
  </si>
  <si>
    <t>φ219*7</t>
  </si>
  <si>
    <t xml:space="preserve">φ273*7 </t>
  </si>
  <si>
    <t>钢制法兰球阀（低压）</t>
  </si>
  <si>
    <t xml:space="preserve">DN200    </t>
  </si>
  <si>
    <t xml:space="preserve">DN150   </t>
  </si>
  <si>
    <t xml:space="preserve">DN100    </t>
  </si>
  <si>
    <t>无缝钢管（中压）</t>
  </si>
  <si>
    <t xml:space="preserve">  </t>
  </si>
  <si>
    <t>DN80</t>
  </si>
  <si>
    <r>
      <rPr>
        <sz val="11"/>
        <rFont val="宋体"/>
        <charset val="134"/>
      </rPr>
      <t>m</t>
    </r>
    <r>
      <rPr>
        <vertAlign val="superscript"/>
        <sz val="11"/>
        <rFont val="宋体"/>
        <charset val="134"/>
      </rPr>
      <t>2</t>
    </r>
  </si>
  <si>
    <t xml:space="preserve">DN150  </t>
  </si>
  <si>
    <t>DN200</t>
  </si>
  <si>
    <t xml:space="preserve">DN80   </t>
  </si>
  <si>
    <t xml:space="preserve">DN100   </t>
  </si>
  <si>
    <t xml:space="preserve">DN200   </t>
  </si>
  <si>
    <t xml:space="preserve">钢制焊接90°弯头 R=1.5D  20#钢  </t>
  </si>
  <si>
    <t xml:space="preserve">φ89*6 </t>
  </si>
  <si>
    <t xml:space="preserve">钢制焊接45°弯头 R=1.5D  20#钢  </t>
  </si>
  <si>
    <t xml:space="preserve">钢制焊接90°弯头 R=3D  20#钢  </t>
  </si>
  <si>
    <t xml:space="preserve">φ108*6  </t>
  </si>
  <si>
    <t xml:space="preserve">钢制焊接45°弯头  R=3D  20#钢  </t>
  </si>
  <si>
    <t xml:space="preserve">钢制焊接45°弯头  R=1.5D  20#钢  </t>
  </si>
  <si>
    <t xml:space="preserve">φ159*7  </t>
  </si>
  <si>
    <t xml:space="preserve">钢制焊接45°弯头 R=3D  20#钢  </t>
  </si>
  <si>
    <t xml:space="preserve">钢制焊接45°弯头 R=5D  20#钢  </t>
  </si>
  <si>
    <t xml:space="preserve">钢制焊接等径三通  20#钢  </t>
  </si>
  <si>
    <t xml:space="preserve">钢制焊接异径三通  20#钢  </t>
  </si>
  <si>
    <t>φ89/57*6</t>
  </si>
  <si>
    <t>φ108/89*6</t>
  </si>
  <si>
    <t>φ108/57*6</t>
  </si>
  <si>
    <t>φ159/108*7</t>
  </si>
  <si>
    <t xml:space="preserve">φ159/89*7 </t>
  </si>
  <si>
    <t xml:space="preserve">φ159/57*7 </t>
  </si>
  <si>
    <t xml:space="preserve">φ219*7   </t>
  </si>
  <si>
    <t xml:space="preserve">φ219/108*7 </t>
  </si>
  <si>
    <t xml:space="preserve">钢制焊接变径  20#钢  </t>
  </si>
  <si>
    <t xml:space="preserve">φ89/57*6  </t>
  </si>
  <si>
    <t>φ159/89*7</t>
  </si>
  <si>
    <t>φ159/57*7</t>
  </si>
  <si>
    <t xml:space="preserve">φ219/159*7 </t>
  </si>
  <si>
    <t xml:space="preserve">钢制端头  20#钢  </t>
  </si>
  <si>
    <t xml:space="preserve">φ89*6  </t>
  </si>
  <si>
    <t>螺旋焊管（高压）</t>
  </si>
  <si>
    <t>钢制焊接90°弯头 R=5D  16Mn</t>
  </si>
  <si>
    <t xml:space="preserve">φ219*7 </t>
  </si>
  <si>
    <t xml:space="preserve">φ273*7  </t>
  </si>
  <si>
    <t xml:space="preserve">φ323*7  </t>
  </si>
  <si>
    <t xml:space="preserve">φ355.6*7  </t>
  </si>
  <si>
    <t>钢制焊接45°弯头 R=5D  16Mn</t>
  </si>
  <si>
    <t>钢制焊接90°弯头R=3D  16Mn</t>
  </si>
  <si>
    <t>钢制焊接90°弯头 R=3D  16Mn</t>
  </si>
  <si>
    <t>钢制焊接45°弯头 R=3D  16Mn</t>
  </si>
  <si>
    <t>钢制焊接90°弯头 R=1.5D  16Mn</t>
  </si>
  <si>
    <t>钢制焊接45°弯头 R=1.5D  16Mn</t>
  </si>
  <si>
    <t>钢制焊接等径三通  16Mn</t>
  </si>
  <si>
    <t>钢制焊接异径三通  16Mn</t>
  </si>
  <si>
    <t>φDe355.6/273*7</t>
  </si>
  <si>
    <t xml:space="preserve">φ355.6/159*7 </t>
  </si>
  <si>
    <t>钢制焊接变径  16Mn</t>
  </si>
  <si>
    <t>钢制端帽  16Mn</t>
  </si>
  <si>
    <t>无缝钢管（高压）</t>
  </si>
  <si>
    <t xml:space="preserve">    </t>
  </si>
  <si>
    <t>φ89*6</t>
  </si>
  <si>
    <t>钢制焊接90°弯头  R=1.5D  16Mn</t>
  </si>
  <si>
    <t>钢制焊接45°弯头  R=1.5D  16Mn</t>
  </si>
  <si>
    <t>钢制焊接45°弯头  R=3D  16Mn</t>
  </si>
  <si>
    <t>钢制端头  16Mn</t>
  </si>
  <si>
    <t>天然气长输管道</t>
  </si>
  <si>
    <t>天然气长输管道（DN250）</t>
  </si>
  <si>
    <t>天然气长输管道（DN300）</t>
  </si>
  <si>
    <t>DN300</t>
  </si>
  <si>
    <t>天然气长输管道（DN350）</t>
  </si>
  <si>
    <t>2025年第一、二季度管线迁改造价信息（热力）</t>
  </si>
  <si>
    <t>全费用       综合单价（元）</t>
  </si>
  <si>
    <t xml:space="preserve">无缝钢管 </t>
  </si>
  <si>
    <t>DN50</t>
  </si>
  <si>
    <t>DN65</t>
  </si>
  <si>
    <t>DN100</t>
  </si>
  <si>
    <t>DN125</t>
  </si>
  <si>
    <t>DN150</t>
  </si>
  <si>
    <t xml:space="preserve">DN350 </t>
  </si>
  <si>
    <t xml:space="preserve">DN400 </t>
  </si>
  <si>
    <t>DN450</t>
  </si>
  <si>
    <t xml:space="preserve">DN500 </t>
  </si>
  <si>
    <t>直埋式预制保温管</t>
  </si>
  <si>
    <t xml:space="preserve">直埋式预制保温管 </t>
  </si>
  <si>
    <t>2025年第一、二季度管线迁改造价信息                     （电力10KV以上）</t>
  </si>
  <si>
    <t>管道/电缆（元）</t>
  </si>
  <si>
    <t>全费用    综合单价（元）</t>
  </si>
  <si>
    <t>混凝土杆组立</t>
  </si>
  <si>
    <t>（10米杆整根式）</t>
  </si>
  <si>
    <t>基</t>
  </si>
  <si>
    <t>（12米杆整根式）</t>
  </si>
  <si>
    <t>（15米杆整根式）</t>
  </si>
  <si>
    <r>
      <rPr>
        <sz val="11"/>
        <color rgb="FF000000"/>
        <rFont val="宋体"/>
        <charset val="134"/>
      </rPr>
      <t>钢管杆组立（每基重量</t>
    </r>
    <r>
      <rPr>
        <sz val="11"/>
        <color rgb="FF000000"/>
        <rFont val="Calibri"/>
        <charset val="134"/>
      </rPr>
      <t>30t</t>
    </r>
    <r>
      <rPr>
        <sz val="11"/>
        <color rgb="FF000000"/>
        <rFont val="宋体"/>
        <charset val="134"/>
      </rPr>
      <t>以上）</t>
    </r>
  </si>
  <si>
    <t>20m</t>
  </si>
  <si>
    <r>
      <rPr>
        <sz val="11"/>
        <color rgb="FF000000"/>
        <rFont val="宋体"/>
        <charset val="134"/>
      </rPr>
      <t>钢管杆组立（每基重量</t>
    </r>
    <r>
      <rPr>
        <sz val="11"/>
        <color rgb="FF000000"/>
        <rFont val="Calibri"/>
        <charset val="134"/>
      </rPr>
      <t>60t</t>
    </r>
    <r>
      <rPr>
        <sz val="11"/>
        <color rgb="FF000000"/>
        <rFont val="宋体"/>
        <charset val="134"/>
      </rPr>
      <t>以内）</t>
    </r>
  </si>
  <si>
    <t>40m</t>
  </si>
  <si>
    <r>
      <rPr>
        <sz val="11"/>
        <color rgb="FF000000"/>
        <rFont val="宋体"/>
        <charset val="134"/>
      </rPr>
      <t>钢管杆组立（每基重量</t>
    </r>
    <r>
      <rPr>
        <sz val="11"/>
        <color rgb="FF000000"/>
        <rFont val="Calibri"/>
        <charset val="134"/>
      </rPr>
      <t>90t</t>
    </r>
    <r>
      <rPr>
        <sz val="11"/>
        <color rgb="FF000000"/>
        <rFont val="宋体"/>
        <charset val="134"/>
      </rPr>
      <t>以内）</t>
    </r>
  </si>
  <si>
    <t>60m</t>
  </si>
  <si>
    <r>
      <rPr>
        <sz val="11"/>
        <color rgb="FF000000"/>
        <rFont val="宋体"/>
        <charset val="134"/>
      </rPr>
      <t>自立塔组立</t>
    </r>
    <r>
      <rPr>
        <sz val="11"/>
        <color rgb="FF000000"/>
        <rFont val="Calibri"/>
        <charset val="134"/>
      </rPr>
      <t>-20m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每米塔重</t>
    </r>
    <r>
      <rPr>
        <sz val="11"/>
        <color rgb="FF000000"/>
        <rFont val="Calibri"/>
        <charset val="134"/>
      </rPr>
      <t>400kg</t>
    </r>
    <r>
      <rPr>
        <sz val="11"/>
        <color rgb="FF000000"/>
        <rFont val="宋体"/>
        <charset val="134"/>
      </rPr>
      <t>以上）</t>
    </r>
  </si>
  <si>
    <t>吨</t>
  </si>
  <si>
    <r>
      <rPr>
        <sz val="11"/>
        <color rgb="FF000000"/>
        <rFont val="宋体"/>
        <charset val="134"/>
      </rPr>
      <t>自立塔组立</t>
    </r>
    <r>
      <rPr>
        <sz val="11"/>
        <color rgb="FF000000"/>
        <rFont val="Calibri"/>
        <charset val="134"/>
      </rPr>
      <t>-20m</t>
    </r>
    <r>
      <rPr>
        <sz val="11"/>
        <color rgb="FF000000"/>
        <rFont val="宋体"/>
        <charset val="134"/>
      </rPr>
      <t>（每米塔重</t>
    </r>
    <r>
      <rPr>
        <sz val="11"/>
        <color rgb="FF000000"/>
        <rFont val="Calibri"/>
        <charset val="134"/>
      </rPr>
      <t>400kg</t>
    </r>
    <r>
      <rPr>
        <sz val="11"/>
        <color rgb="FF000000"/>
        <rFont val="宋体"/>
        <charset val="134"/>
      </rPr>
      <t>以内）</t>
    </r>
  </si>
  <si>
    <r>
      <rPr>
        <sz val="11"/>
        <color rgb="FF000000"/>
        <rFont val="宋体"/>
        <charset val="134"/>
      </rPr>
      <t>自立塔组立</t>
    </r>
    <r>
      <rPr>
        <sz val="11"/>
        <color rgb="FF000000"/>
        <rFont val="Calibri"/>
        <charset val="134"/>
      </rPr>
      <t>-40(</t>
    </r>
    <r>
      <rPr>
        <sz val="11"/>
        <color rgb="FF000000"/>
        <rFont val="宋体"/>
        <charset val="134"/>
      </rPr>
      <t>每米塔重</t>
    </r>
    <r>
      <rPr>
        <sz val="11"/>
        <color rgb="FF000000"/>
        <rFont val="Calibri"/>
        <charset val="134"/>
      </rPr>
      <t>1600kg</t>
    </r>
    <r>
      <rPr>
        <sz val="11"/>
        <color rgb="FF000000"/>
        <rFont val="宋体"/>
        <charset val="134"/>
      </rPr>
      <t>以上</t>
    </r>
    <r>
      <rPr>
        <sz val="11"/>
        <color rgb="FF000000"/>
        <rFont val="Calibri"/>
        <charset val="134"/>
      </rPr>
      <t>)</t>
    </r>
  </si>
  <si>
    <r>
      <rPr>
        <sz val="11"/>
        <color rgb="FF000000"/>
        <rFont val="宋体"/>
        <charset val="134"/>
      </rPr>
      <t>自立塔组立</t>
    </r>
    <r>
      <rPr>
        <sz val="11"/>
        <color rgb="FF000000"/>
        <rFont val="Calibri"/>
        <charset val="134"/>
      </rPr>
      <t>-40(</t>
    </r>
    <r>
      <rPr>
        <sz val="11"/>
        <color rgb="FF000000"/>
        <rFont val="宋体"/>
        <charset val="134"/>
      </rPr>
      <t>每米塔重</t>
    </r>
    <r>
      <rPr>
        <sz val="11"/>
        <color rgb="FF000000"/>
        <rFont val="Calibri"/>
        <charset val="134"/>
      </rPr>
      <t>1600kg</t>
    </r>
    <r>
      <rPr>
        <sz val="11"/>
        <color rgb="FF000000"/>
        <rFont val="宋体"/>
        <charset val="134"/>
      </rPr>
      <t>以内</t>
    </r>
    <r>
      <rPr>
        <sz val="11"/>
        <color rgb="FF000000"/>
        <rFont val="Calibri"/>
        <charset val="134"/>
      </rPr>
      <t>)</t>
    </r>
  </si>
  <si>
    <r>
      <rPr>
        <sz val="11"/>
        <color rgb="FF000000"/>
        <rFont val="宋体"/>
        <charset val="134"/>
      </rPr>
      <t>自立塔组立</t>
    </r>
    <r>
      <rPr>
        <sz val="11"/>
        <color rgb="FF000000"/>
        <rFont val="Calibri"/>
        <charset val="134"/>
      </rPr>
      <t>-60</t>
    </r>
    <r>
      <rPr>
        <sz val="11"/>
        <color rgb="FF000000"/>
        <rFont val="宋体"/>
        <charset val="134"/>
      </rPr>
      <t>（每米塔重</t>
    </r>
    <r>
      <rPr>
        <sz val="11"/>
        <color rgb="FF000000"/>
        <rFont val="Calibri"/>
        <charset val="134"/>
      </rPr>
      <t>1200kg</t>
    </r>
    <r>
      <rPr>
        <sz val="11"/>
        <color rgb="FF000000"/>
        <rFont val="宋体"/>
        <charset val="134"/>
      </rPr>
      <t>以内）</t>
    </r>
  </si>
  <si>
    <r>
      <rPr>
        <sz val="11"/>
        <color rgb="FF000000"/>
        <rFont val="宋体"/>
        <charset val="134"/>
      </rPr>
      <t>自立塔组立</t>
    </r>
    <r>
      <rPr>
        <sz val="11"/>
        <color rgb="FF000000"/>
        <rFont val="Calibri"/>
        <charset val="134"/>
      </rPr>
      <t>-60</t>
    </r>
    <r>
      <rPr>
        <sz val="11"/>
        <color rgb="FF000000"/>
        <rFont val="宋体"/>
        <charset val="134"/>
      </rPr>
      <t>（每米塔重</t>
    </r>
    <r>
      <rPr>
        <sz val="11"/>
        <color rgb="FF000000"/>
        <rFont val="Calibri"/>
        <charset val="134"/>
      </rPr>
      <t>800kg</t>
    </r>
    <r>
      <rPr>
        <sz val="11"/>
        <color rgb="FF000000"/>
        <rFont val="宋体"/>
        <charset val="134"/>
      </rPr>
      <t>以内）</t>
    </r>
  </si>
  <si>
    <t>35kva电缆直埋敷设</t>
  </si>
  <si>
    <t>YJW300</t>
  </si>
  <si>
    <t>YJLW240</t>
  </si>
  <si>
    <t>YJLW300</t>
  </si>
  <si>
    <t>YJLW400</t>
  </si>
  <si>
    <t>YJLW500</t>
  </si>
  <si>
    <t>ZC-YJLW630</t>
  </si>
  <si>
    <t>110kva电缆直埋敷设</t>
  </si>
  <si>
    <t>ZC-YJLW800</t>
  </si>
  <si>
    <t>YJV400</t>
  </si>
  <si>
    <t>YJLV240</t>
  </si>
  <si>
    <t>电缆保护管（排管敷设）</t>
  </si>
  <si>
    <t>PVCφ200</t>
  </si>
  <si>
    <t>35kva电缆埋管内敷设</t>
  </si>
  <si>
    <t>110kva电缆埋管内敷设</t>
  </si>
  <si>
    <t>35kva电缆终端</t>
  </si>
  <si>
    <t>1.电缆终端－300</t>
  </si>
  <si>
    <t>1.电缆终端－500</t>
  </si>
  <si>
    <t>1.电缆终端－400</t>
  </si>
  <si>
    <t>1.电缆终端－630</t>
  </si>
  <si>
    <t>1.电缆终端－800</t>
  </si>
  <si>
    <t>1.电缆终端－240</t>
  </si>
  <si>
    <t>2025年第一、二季度管线迁改造价信息                  （电力10KV以下）</t>
  </si>
  <si>
    <t>电缆埋管内敷设</t>
  </si>
  <si>
    <t>1.ZNYJV-3*50
2.管内直埋</t>
  </si>
  <si>
    <t>1.ZNYJV-3*70
2.管内直埋</t>
  </si>
  <si>
    <t>1.ZNYJV-3*95
2.管内直埋</t>
  </si>
  <si>
    <t>1.ZNYJV-3*120
2.管内直埋</t>
  </si>
  <si>
    <t>1.ZNYJV-3*185
2.管内直埋</t>
  </si>
  <si>
    <t>1.ZNYJV-3*240
2.管内直埋</t>
  </si>
  <si>
    <t>1.ZNYJV-3*300
2.管内直埋</t>
  </si>
  <si>
    <t>电缆保护管</t>
  </si>
  <si>
    <t>1.PEφ190套管（10KV以下)</t>
  </si>
  <si>
    <t>1.PVC52.59φ190套管（10KV以下)</t>
  </si>
  <si>
    <t>电缆终端头</t>
  </si>
  <si>
    <t>1.电缆终端头3*50</t>
  </si>
  <si>
    <t>1.电缆终端头3*70</t>
  </si>
  <si>
    <t>1.电缆终端头3*95</t>
  </si>
  <si>
    <t>1.电缆终端头3*120</t>
  </si>
  <si>
    <t>1.电缆终端头3*185</t>
  </si>
  <si>
    <t>1.电缆终端头3*240</t>
  </si>
  <si>
    <t>1.电缆终端头3*300</t>
  </si>
  <si>
    <t>2025年第一、二季度管线迁改造价信息（通信）</t>
  </si>
  <si>
    <t>敷设光(电）缆施工测量</t>
  </si>
  <si>
    <t>管道敷设</t>
  </si>
  <si>
    <t>千米</t>
  </si>
  <si>
    <t>敷设管道(室外通道)光缆12芯</t>
  </si>
  <si>
    <t>管道敷设、12芯;</t>
  </si>
  <si>
    <t>千米条</t>
  </si>
  <si>
    <t>敷设管道(室外通道)光缆24芯</t>
  </si>
  <si>
    <t>管道敷设、24芯;</t>
  </si>
  <si>
    <t>敷设管道(室外通道)光缆36芯</t>
  </si>
  <si>
    <t>管道敷设、36芯;</t>
  </si>
  <si>
    <t>敷设管道(室外通道)光缆48芯</t>
  </si>
  <si>
    <t>管道敷设、48芯;</t>
  </si>
  <si>
    <t>敷设管道(室外通道)光缆60芯</t>
  </si>
  <si>
    <t>管道敷设、60芯;</t>
  </si>
  <si>
    <t>敷设管道(室外通道)光缆72芯</t>
  </si>
  <si>
    <t>管道敷设、72芯;</t>
  </si>
  <si>
    <t>敷设管道(室外通道)光缆96芯</t>
  </si>
  <si>
    <t>管道敷设、96芯;</t>
  </si>
  <si>
    <t>敷设管道(室外通道)光缆108芯</t>
  </si>
  <si>
    <t>管道敷设、108芯;</t>
  </si>
  <si>
    <t>敷设管道(室外通道)光缆144芯</t>
  </si>
  <si>
    <t>管道敷设、144芯;</t>
  </si>
  <si>
    <t>敷设管道(室外通道)光缆288芯</t>
  </si>
  <si>
    <t>管道敷设、288芯;</t>
  </si>
  <si>
    <t>敷设埋式光缆12芯</t>
  </si>
  <si>
    <t>12芯</t>
  </si>
  <si>
    <t>敷设埋式光缆24芯</t>
  </si>
  <si>
    <t>24芯</t>
  </si>
  <si>
    <t>敷设埋式光缆36芯</t>
  </si>
  <si>
    <t>36芯</t>
  </si>
  <si>
    <t>敷设埋式光缆48芯</t>
  </si>
  <si>
    <t>48芯</t>
  </si>
  <si>
    <t>敷设埋式光缆60芯</t>
  </si>
  <si>
    <t>60芯</t>
  </si>
  <si>
    <t>敷设埋式光缆72芯</t>
  </si>
  <si>
    <t>72芯</t>
  </si>
  <si>
    <t>敷设埋式光缆96芯</t>
  </si>
  <si>
    <t>96芯</t>
  </si>
  <si>
    <t>立木电杆</t>
  </si>
  <si>
    <t>电杆规格: 8m</t>
  </si>
  <si>
    <t>根</t>
  </si>
  <si>
    <t>架设吊线</t>
  </si>
  <si>
    <t>平原</t>
  </si>
  <si>
    <t>架设辅助吊线</t>
  </si>
  <si>
    <t>条档</t>
  </si>
  <si>
    <t>架设光缆12芯</t>
  </si>
  <si>
    <t>架设光缆24芯</t>
  </si>
  <si>
    <t>架设光缆36芯</t>
  </si>
  <si>
    <t>架设光缆48芯</t>
  </si>
  <si>
    <t>架设光缆60芯</t>
  </si>
  <si>
    <t>架设光缆72芯</t>
  </si>
  <si>
    <t>架设光缆96芯</t>
  </si>
  <si>
    <t>架设光缆108芯</t>
  </si>
  <si>
    <t>108芯</t>
  </si>
  <si>
    <t>架设光缆144芯</t>
  </si>
  <si>
    <t>144芯</t>
  </si>
  <si>
    <t>架设光缆288芯</t>
  </si>
  <si>
    <t>288芯</t>
  </si>
  <si>
    <t>敷设塑料管道</t>
  </si>
  <si>
    <t>7孔梅花管</t>
  </si>
  <si>
    <t>米</t>
  </si>
  <si>
    <t>砖砌人孔</t>
  </si>
  <si>
    <t>1.2.人孔型号: 0.9*1.2;</t>
  </si>
  <si>
    <t>1.2.人孔型号: 1.2*1.5;</t>
  </si>
  <si>
    <t>1.2.人孔型号: 1.3*2.1;</t>
  </si>
  <si>
    <t>1.2.人孔型号: 1.4*1.8;</t>
  </si>
  <si>
    <t>1.2.人孔型号: 1.8*1.8;</t>
  </si>
  <si>
    <t>1.2.人孔型号: 1.8*2.4;</t>
  </si>
  <si>
    <t>光缆接续</t>
  </si>
  <si>
    <t>头</t>
  </si>
  <si>
    <t>光缆成端接头</t>
  </si>
  <si>
    <t>光缆程式: 束状;</t>
  </si>
  <si>
    <t>芯</t>
  </si>
  <si>
    <t>中继段光缆测试</t>
  </si>
  <si>
    <t>中继段</t>
  </si>
  <si>
    <t>84芯</t>
  </si>
  <si>
    <t>用户光缆测试</t>
  </si>
  <si>
    <t>段</t>
  </si>
  <si>
    <t>2025年第一、二季度管线迁改造价信息（砌筑井）</t>
  </si>
  <si>
    <t>砖砌阀门井</t>
  </si>
  <si>
    <t>井径：1.2m 井深：1.5m 收口：φ0.7m 井室深：1.2</t>
  </si>
  <si>
    <t>座</t>
  </si>
  <si>
    <t>井径：1.2m 井深：1.75m 收口：φ0.7m 井室深：1.5m</t>
  </si>
  <si>
    <t>井径：1.2m 井深：2m 收口：φ0.7m 井室深：1.8m</t>
  </si>
  <si>
    <t>井径：2m 井深：2.5m 收口：φ0.7m 井室深：2m</t>
  </si>
  <si>
    <t>井径：2m 井深：3m 收口：φ0.7m 井室深：2.5m</t>
  </si>
  <si>
    <t>井径：2m 井深：3.5m 收口：φ0.7m 井室深：3m</t>
  </si>
  <si>
    <t>井径：2m 井深：4m 收口：φ0.7m 井室深：3m</t>
  </si>
  <si>
    <t>砖砌排水井</t>
  </si>
  <si>
    <t xml:space="preserve">井径：0.7m 井深：1.5m </t>
  </si>
  <si>
    <t xml:space="preserve">井径：0.7m 井深：1.8m </t>
  </si>
  <si>
    <t xml:space="preserve">井径：1m 井深：2m </t>
  </si>
  <si>
    <t xml:space="preserve">井径：1m 井深：2.5m </t>
  </si>
  <si>
    <t xml:space="preserve">井径：1m 井深：3m </t>
  </si>
  <si>
    <t xml:space="preserve">井径：1m 井深：3.5m </t>
  </si>
  <si>
    <t xml:space="preserve">井径：1.25m 井深：4m </t>
  </si>
  <si>
    <t>2025年第一、二季度管线迁改造价信息（阀门）</t>
  </si>
  <si>
    <t>全费用综合单价（元）</t>
  </si>
  <si>
    <t>闸阀</t>
  </si>
  <si>
    <t>DN50、法兰连接</t>
  </si>
  <si>
    <t>DN250、法兰连接</t>
  </si>
  <si>
    <t>DN350、法兰连接</t>
  </si>
  <si>
    <t>DN400、法兰连接</t>
  </si>
  <si>
    <t>DN500、法兰连接</t>
  </si>
  <si>
    <t>DN600、法兰连接</t>
  </si>
  <si>
    <t>DN700、法兰连接</t>
  </si>
  <si>
    <t>DN800、法兰连接</t>
  </si>
  <si>
    <t>DN900、法兰连接</t>
  </si>
  <si>
    <t>DN1000、法兰连接</t>
  </si>
  <si>
    <t>DN1200、法兰连接</t>
  </si>
  <si>
    <t>握杆球阀</t>
  </si>
  <si>
    <t>DN50、焊接</t>
  </si>
  <si>
    <t>DN65、焊接</t>
  </si>
  <si>
    <t>DN80、焊接</t>
  </si>
  <si>
    <t>DN100、焊接</t>
  </si>
  <si>
    <t>DN125、焊接</t>
  </si>
  <si>
    <t>DN150、焊接</t>
  </si>
  <si>
    <t>DN200、焊接</t>
  </si>
  <si>
    <t>DN250、焊接</t>
  </si>
  <si>
    <t>DN300、焊接</t>
  </si>
  <si>
    <t>DN350、焊接</t>
  </si>
  <si>
    <t>DN400、焊接</t>
  </si>
  <si>
    <t>DN500、焊接</t>
  </si>
  <si>
    <t>DN600、焊接</t>
  </si>
  <si>
    <t>DN700、焊接</t>
  </si>
  <si>
    <t>DN800、焊接</t>
  </si>
  <si>
    <t>DN900、焊接</t>
  </si>
  <si>
    <t>DN1000、焊接</t>
  </si>
  <si>
    <t>DN1200、焊接</t>
  </si>
  <si>
    <t>2025年第一、二季度管线迁改造价信息（管件）</t>
  </si>
  <si>
    <t>PE弯头</t>
  </si>
  <si>
    <t>φ63、热熔连接</t>
  </si>
  <si>
    <t>φ110、热熔连接</t>
  </si>
  <si>
    <t>φ160、热熔连接</t>
  </si>
  <si>
    <t>φ200、热熔连接</t>
  </si>
  <si>
    <t>φ315、热熔连接</t>
  </si>
  <si>
    <t>φ400、热熔连接</t>
  </si>
  <si>
    <t>φ500、热熔连接</t>
  </si>
  <si>
    <t>PVC弯头</t>
  </si>
  <si>
    <t>φ63、粘接</t>
  </si>
  <si>
    <t>φ110、粘接</t>
  </si>
  <si>
    <t>φ160、粘接</t>
  </si>
  <si>
    <t>φ200、胶圈连接</t>
  </si>
  <si>
    <t>φ250、胶圈连接</t>
  </si>
  <si>
    <t>φ315、胶圈连接</t>
  </si>
  <si>
    <t>φ400、胶圈连接</t>
  </si>
  <si>
    <t>φ500、胶圈连接</t>
  </si>
  <si>
    <t>钢弯头</t>
  </si>
  <si>
    <t>DN450 、焊接</t>
  </si>
  <si>
    <t>DN500 、焊接</t>
  </si>
  <si>
    <t>铸铁弯头</t>
  </si>
  <si>
    <t>DN100、胶圈连接</t>
  </si>
  <si>
    <t>DN150、胶圈连接</t>
  </si>
  <si>
    <t>DN200、胶圈连接</t>
  </si>
  <si>
    <t>DN250、胶圈连接</t>
  </si>
  <si>
    <t>DN300、胶圈连接</t>
  </si>
  <si>
    <t>DN350、胶圈连接</t>
  </si>
  <si>
    <t>DN400、胶圈连接</t>
  </si>
  <si>
    <t>DN500、胶圈连接</t>
  </si>
  <si>
    <t>DN600、胶圈连接</t>
  </si>
  <si>
    <t>DN700、胶圈连接</t>
  </si>
  <si>
    <t>DN800、胶圈连接</t>
  </si>
  <si>
    <t>DN900、胶圈连接</t>
  </si>
  <si>
    <t>DN1000、胶圈连接</t>
  </si>
  <si>
    <t>DN1200、胶圈连接</t>
  </si>
  <si>
    <t>预制保温弯头</t>
  </si>
  <si>
    <t xml:space="preserve">电熔套筒 </t>
  </si>
  <si>
    <t>PE三通</t>
  </si>
  <si>
    <t xml:space="preserve">PVC三通 </t>
  </si>
  <si>
    <t xml:space="preserve">钢三通 </t>
  </si>
  <si>
    <t>铸铁三通</t>
  </si>
  <si>
    <t xml:space="preserve">预制保温三通 </t>
  </si>
  <si>
    <t xml:space="preserve">PE四通 </t>
  </si>
  <si>
    <t xml:space="preserve">PVC四通 </t>
  </si>
  <si>
    <t>φ63、胶圈连接</t>
  </si>
  <si>
    <t>φ110、胶圈连接</t>
  </si>
  <si>
    <t>φ160、胶圈连接</t>
  </si>
  <si>
    <t xml:space="preserve">钢四通 </t>
  </si>
  <si>
    <t>铸铁四通</t>
  </si>
  <si>
    <t>预制保温四通</t>
  </si>
  <si>
    <t>PE变径管</t>
  </si>
  <si>
    <t>PVC变径管</t>
  </si>
  <si>
    <t>钢变径管</t>
  </si>
  <si>
    <t>铸铁变径管</t>
  </si>
  <si>
    <t>预制保温变径管</t>
  </si>
  <si>
    <t>PE直接</t>
  </si>
  <si>
    <t>PVC直接</t>
  </si>
  <si>
    <t>钢直接</t>
  </si>
  <si>
    <t>铸铁直接</t>
  </si>
  <si>
    <t>2025年第一、二季度管线迁改造价信息                  （道路、铁路）</t>
  </si>
  <si>
    <t>土方(元)</t>
  </si>
  <si>
    <t>道路（元）</t>
  </si>
  <si>
    <t>沥青混凝土道路—中小城市主干路</t>
  </si>
  <si>
    <t>一、重交通与中交通界限（面层10cm）</t>
  </si>
  <si>
    <t>结构层厚度72cm，其中：面层10cm沥青砼（4cm细粒、6cm中粒），基层48cm水泥稳定砂砾，垫层14cm天然级配砂砾</t>
  </si>
  <si>
    <t>㎡</t>
  </si>
  <si>
    <t>结构层厚度67cm，其中：面层10cm沥青砼（4cm细粒、6cm中粒），基层46cm水泥稳定砂砾，垫层11cm天然级配砂砾</t>
  </si>
  <si>
    <t xml:space="preserve">结构层厚度66cm，其中：面层10cm沥青砼（4cm细粒、6cm中粒），基层38cm水泥稳定砂砾，垫层18cm天然级配砂砾       </t>
  </si>
  <si>
    <t xml:space="preserve">结构层厚度66cm，其中：面层10cm沥青砼（4cm细粒、6cm中粒），基层39cm水泥稳定砂砾，垫层17cm天然级配砂砾       </t>
  </si>
  <si>
    <t xml:space="preserve">结构层厚度64cm，其中：面层10cm沥青砼（4cm细粒、6cm中粒），基层37cm水泥稳定砂砾，垫层17cm天然级配砂砾       </t>
  </si>
  <si>
    <t>二、重交通与中交通界限（面层12cm）</t>
  </si>
  <si>
    <t xml:space="preserve">结构层厚度75cm，其中：面层12cm沥青砼（4cm细粒、8cm粗粒），基层46cm水泥稳定砂砾，垫层17cm天然级配砂砾       </t>
  </si>
  <si>
    <t xml:space="preserve">结构层厚度70cm，其中面层12cm沥青砼（4cm细粒、8cm粗粒），基层40cm水泥稳定砂砾，垫层18cm天然级配砂砾       </t>
  </si>
  <si>
    <t>结构层厚度67cm，其中面层12cm沥青砼（4cm细粒、8cm粗粒），基层38cm水泥稳定砂砾，垫层17cm天然级配砂砾</t>
  </si>
  <si>
    <t>结构层厚度65cm，其中面层12cm沥青砼（4cm细粒、8cm粗粒），基层36cm水泥稳定砂砾，垫层17cm天然级配砂砾</t>
  </si>
  <si>
    <t>结构层厚度64cm，其中面层12cm沥青砼（4cm细粒、8cm粗粒），基层38cm水泥稳定砂砾，垫层14cm天然级配砂砾</t>
  </si>
  <si>
    <t>三、中交通（面层10cm）</t>
  </si>
  <si>
    <t>结构层厚度66cm，其中面层10cm沥青砼（4cm细粒、6cm中粒），基层38cm水泥稳定砂砾，垫层18cm天然级配砂砾</t>
  </si>
  <si>
    <t>结构层厚度65cm，其中面层10cm沥青砼（4cm细粒、6cm中粒），基层38cm水泥稳定砂砾，垫层17cm天然级配砂砾</t>
  </si>
  <si>
    <t>结构层厚度65cm，其中面层10cm沥青砼（4cm细粒、6cm中粒），基层37cm水泥稳定砂砾，垫层18cm天然级配砂砾</t>
  </si>
  <si>
    <t>结构层厚度64cm，其中面层10cm沥青砼（4cm细粒、6cm中粒），基层35cm水泥稳定砂砾，垫层19cm天然级配砂砾</t>
  </si>
  <si>
    <t>结构层厚度61cm，其中面层10cm沥青砼（4cm细粒、6cm中粒），基层37cm水泥稳定砂砾，垫层14cm天然级配砂砾</t>
  </si>
  <si>
    <t>四、中交通与轻交通界限（面层8cm）</t>
  </si>
  <si>
    <t>结构层厚度57cm，其中面层8cm沥青砼（3.5cm细粒、4.5cm中粒），基层36cm水泥稳定砂砾，垫层13cm天然级配砂砾</t>
  </si>
  <si>
    <t>结构层厚度63cm，其中面层8cm沥青砼（3.5cm细粒、4.5cm中粒），基层36cm水泥稳定砂砾，垫层19cm天然级配砂砾</t>
  </si>
  <si>
    <t>结构层厚度63cm，其中面层8cm沥青砼（3.5cm细粒、4.5cm中粒），基层37cm水泥稳定砂砾，垫层18cm天然级配砂砾</t>
  </si>
  <si>
    <t>结构层厚度63cm，其中面层8cm沥青砼（3.5cm细粒、4.5cm中粒），基层38cm水泥稳定砂砾，垫层17cm天然级配砂砾</t>
  </si>
  <si>
    <t>结构层厚度63cm，其中面层8cm沥青砼（3.5cm细粒、4.5cm中粒），基层39cm水泥稳定砂砾，垫层16cm天然级配砂砾</t>
  </si>
  <si>
    <t>五、轻交通与特轻交通界限（面层8cm）</t>
  </si>
  <si>
    <t>结构层厚度62cm，其中面层8cm沥青砼（3.5cm细粒、4.5cm中粒），基层34cm水泥稳定砂砾，垫层20cm天然级配砂砾</t>
  </si>
  <si>
    <t>结构层厚度62cm，其中面层8cm沥青砼（3.5cm细粒、4.5cm中粒），基层36cm水泥稳定砂砾，垫层18cm天然级配砂砾</t>
  </si>
  <si>
    <t>结构层厚度58cm，其中面层8cm沥青砼（3.5cm细粒、4.5cm中粒），基层36cm水泥稳定砂砾，垫层14cm天然级配砂砾</t>
  </si>
  <si>
    <t>结构层厚度58cm，其中面层8cm沥青砼（3.5cm细粒、4.5cm中粒），基层33cm水泥稳定砂砾，垫层17cm天然级配砂砾</t>
  </si>
  <si>
    <t>结构层厚度57cm，其中面层8cm沥青砼（3.5cm细粒、4.5cm中粒），基层35cm水泥稳定砂砾，垫层14cm天然级配砂砾</t>
  </si>
  <si>
    <t>沥青混凝土道路—支路、中小城市次支路</t>
  </si>
  <si>
    <t>一、中交通（面层8cm）</t>
  </si>
  <si>
    <t>结构层厚度61cm，其中面层8cm沥青砼（3.5cm细粒、4.5cm中粒），基层40cm水泥稳定砂砾，垫层13cm天然级配砂砾</t>
  </si>
  <si>
    <t>结构层厚度60cm，其中面层8cm沥青砼（3.5cm细粒、4.5cm中粒），基层36cm水泥稳定砂砾，垫层16cm天然级配砂砾</t>
  </si>
  <si>
    <t>二、中交通与轻交通界限（面层8cm）</t>
  </si>
  <si>
    <t>结构层厚度59cm，其中面层8cm沥青砼（3.5cm细粒、4.5cm中粒），基层36cm水泥稳定砂砾，垫层15cm天然级配砂砾</t>
  </si>
  <si>
    <t>三、轻交通与特轻交通界限（面层8cm）</t>
  </si>
  <si>
    <t>结构层厚度55cm，其中面层8cm沥青砼（3.5cm细粒、4.5cm中粒），基层33cm水泥稳定砂砾，垫层14cm天然级配砂砾</t>
  </si>
  <si>
    <t>结构层厚度53cm，其中面层8cm沥青砼（3.5cm细粒、4.5cm中粒），基层32cm水泥稳定砂砾，垫层13cm天然级配砂砾</t>
  </si>
  <si>
    <t>沥青混凝土道路—支路</t>
  </si>
  <si>
    <t>一、特轻交通（面层4.5cm）</t>
  </si>
  <si>
    <t>结构层厚度57.5m，其中面层4.5cm中粒沥青砼，基层18cm水泥稳定砂砾，垫层35cm天然级配砂砾</t>
  </si>
  <si>
    <t>结构层厚度54.5m，其中面层4.5cm中粒沥青砼，基层17cm水泥稳定砂砾，垫层33cm天然级配砂砾</t>
  </si>
  <si>
    <t>结构层厚度50.5m，其中面层4.5cm中粒沥青砼，基层17cm水泥稳定砂砾，垫层29cm天然级配砂砾</t>
  </si>
  <si>
    <t>结构层厚度49.5m，其中面层4.5cm中粒沥青砼，基层18cm水泥稳定砂砾，垫层27cm天然级配砂砾</t>
  </si>
  <si>
    <t>总厚41.5cm（20cm基层，17cm底基层）结构层厚度41.5m，其中面层4.5cm中粒沥青砼，基层20cm水泥稳定砂砾，垫层17cm天然级配砂砾</t>
  </si>
  <si>
    <t>结构层厚度38.5m，其中面层4.5cm中粒沥青砼，基层18cm水泥稳定砂砾，垫层16cm天然级配砂砾</t>
  </si>
  <si>
    <t>沥青混凝土道路—非机动车道</t>
  </si>
  <si>
    <t>一、非机动车道（面层4.5cm）</t>
  </si>
  <si>
    <t>结构层厚度41.5m，其中面层4.5cm中粒沥青砼，基层17cm水泥稳定砂砾，垫层20cm天然级配砂砾</t>
  </si>
  <si>
    <t>二、非机动车道（面层6cm）</t>
  </si>
  <si>
    <t>结构层厚度52cm，其中面层6cm沥青砼（3.5cm细粒、2.5cm细粒），基层17cm水泥稳定砂砾，垫层29cm天然级配砂砾</t>
  </si>
  <si>
    <t>结构层厚度53cm，其中面层6cm沥青砼（3.5cm细粒、2.5cm细粒），基层32cm水泥稳定砂砾，垫层15cm天然级配砂砾</t>
  </si>
  <si>
    <t>三、非机动车道（面层8cm）</t>
  </si>
  <si>
    <t>结构层厚度53cm，其中面层8cm沥青砼（3.5cm细粒、4.5cm中粒），基层18cm水泥稳定砂砾，垫层27cm天然级配砂砾</t>
  </si>
  <si>
    <t>水泥混凝土路面</t>
  </si>
  <si>
    <t>一、城市快速路、货运主干路—特重交通</t>
  </si>
  <si>
    <t>结构层厚度73cm，其中面层28cmC30商砼，基层30cm二灰碎石，垫层15cm二灰土</t>
  </si>
  <si>
    <t>二、城市快速路、城市主干道、货运干路、—重交通</t>
  </si>
  <si>
    <t>结构层厚度67cm，其中面层22cmC30商砼，基层30cm二灰碎石，垫层15cm二灰土</t>
  </si>
  <si>
    <t>三、城市主干路、城市次干路—中等交通</t>
  </si>
  <si>
    <t>结构层厚度65cm，其中面层20cmC30商砼，基层30cm二灰碎石，垫层15cm石灰土</t>
  </si>
  <si>
    <t>四、城市支路—轻交通</t>
  </si>
  <si>
    <t>结构层厚度60cm，其中面层15cmC30商砼，基层30cm二灰碎石，垫层15cm石灰土</t>
  </si>
  <si>
    <t>结构层厚度63cm，其中面层18cmC30商砼，基层30cm二灰碎石，垫层15cm石灰土</t>
  </si>
  <si>
    <t>人行道无停车</t>
  </si>
  <si>
    <t>花岗岩面层厚度3cm，垫层15cmC30商砼</t>
  </si>
  <si>
    <t>花岗岩面层厚度3cm，垫层18cm水泥稳定砂砾</t>
  </si>
  <si>
    <t>人行道烧结砖面层，垫层20cm石灰土</t>
  </si>
  <si>
    <t>环保砖面层厚度6cm，垫层20cm石灰土</t>
  </si>
  <si>
    <t>面包砖面层厚度6cm，垫层20cm石灰土</t>
  </si>
  <si>
    <t>人行道烧结砖面层，垫层15cm水泥稳定砂砾</t>
  </si>
  <si>
    <t>环保砖面层厚度6cm，垫层15cm水泥稳定砂砾</t>
  </si>
  <si>
    <t>面包砖面层厚度6cm，垫层15cm水泥稳定砂砾</t>
  </si>
  <si>
    <t>环保砖面层厚度6cm，8cm砂垫层，底层15cm水泥稳定砂砾</t>
  </si>
  <si>
    <t>面包砖面层厚度6cm，8cm砂垫层，底层15cm水泥稳定砂砾</t>
  </si>
  <si>
    <t>人行道烧结砖面层，8cm砂垫层，底层20cm石灰土</t>
  </si>
  <si>
    <t>环保砖面层厚度6cm，8cm砂垫层，底层20cm石灰土</t>
  </si>
  <si>
    <t>面包砖面层厚度6cm，8cm砂垫层，20cm石灰土底层</t>
  </si>
  <si>
    <t>人行道有停车</t>
  </si>
  <si>
    <t>花岗岩面层厚度8cm，垫层15cmC30商砼，底基层20cm石灰土</t>
  </si>
  <si>
    <t>花岗岩面层厚度8cm，垫层15cmC30商砼，底基层25cm砂砾</t>
  </si>
  <si>
    <t>人行道烧结砖面层，底基层25cm石灰土</t>
  </si>
  <si>
    <t>环保砖面层厚度6cm，底基层25cm石灰土</t>
  </si>
  <si>
    <t>面包砖面层厚度6cm，底基层25cm石灰土</t>
  </si>
  <si>
    <t>人行道烧结砖面层，垫层20cm水泥稳定砂砾</t>
  </si>
  <si>
    <t>环保砖面层厚度6cm，垫层20cm水泥稳定砂砾</t>
  </si>
  <si>
    <t>面包砖面层厚度6cm，垫层20cm水泥稳定砂砾</t>
  </si>
  <si>
    <t>人行道烧结砖面层，8cm砂垫层，底层20cm水泥稳定砂砾</t>
  </si>
  <si>
    <t>环保砖面层厚度6cm，8cm砂垫层，底层20cm水泥稳定砂砾</t>
  </si>
  <si>
    <t>面包砖面层厚度6cm，8cm砂垫层，底层20cm水泥稳定砂砾</t>
  </si>
  <si>
    <t>人行道烧结砖面层，8cm砂垫层，底层25cm石灰土</t>
  </si>
  <si>
    <t>环保砖面层厚度6cm，8cm砂垫层，底层25cm石灰土</t>
  </si>
  <si>
    <t>面包砖面层厚度6cm，8cm砂垫层，底层25cm石灰土</t>
  </si>
  <si>
    <t>树池</t>
  </si>
  <si>
    <t>花岗岩树池100×25×15，8cmC15混凝土垫层</t>
  </si>
  <si>
    <t>混凝土树池100×25×15，8cmC15混凝土垫层</t>
  </si>
  <si>
    <t>路缘石</t>
  </si>
  <si>
    <t>一、独立基础混凝土路缘石安装</t>
  </si>
  <si>
    <t>100×25×15混凝土侧石，垫层15cm石灰土</t>
  </si>
  <si>
    <t>100×25×15混凝土侧石，垫层15cmC15砼</t>
  </si>
  <si>
    <t>二、独立基础花岗岩路缘石安装</t>
  </si>
  <si>
    <t>100×25×15花岗岩侧石，垫层15cm石灰土</t>
  </si>
  <si>
    <t>100×25×15花岗岩侧石，垫层15cmC15砼</t>
  </si>
  <si>
    <t>锯缝</t>
  </si>
  <si>
    <t>水泥混凝土路面填缝</t>
  </si>
  <si>
    <t>水泥混凝土路面锯缝</t>
  </si>
  <si>
    <t>铁路</t>
  </si>
  <si>
    <t>铺新轨</t>
  </si>
  <si>
    <t>铺轨公里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</si>
</sst>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  <numFmt numFmtId="179" formatCode="0_ "/>
    <numFmt numFmtId="180" formatCode="0.0_ "/>
  </numFmts>
  <fonts count="33">
    <font>
      <sz val="9"/>
      <color theme="1"/>
      <name val="??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??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9"/>
      <color theme="1"/>
      <name val="??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000000"/>
      <name val="Calibri"/>
      <charset val="134"/>
    </font>
    <font>
      <vertAlign val="super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16">
    <xf numFmtId="0" fontId="0" fillId="0" borderId="0" xfId="0" applyAlignment="1"/>
    <xf numFmtId="0" fontId="1" fillId="0" borderId="0" xfId="0" applyFont="1" applyAlignment="1">
      <alignment wrapText="1"/>
    </xf>
    <xf numFmtId="176" fontId="1" fillId="0" borderId="0" xfId="49" applyNumberFormat="1" applyFont="1" applyAlignment="1">
      <alignment horizontal="center" wrapText="1"/>
    </xf>
    <xf numFmtId="0" fontId="1" fillId="0" borderId="1" xfId="49" applyFont="1" applyBorder="1" applyAlignment="1">
      <alignment horizontal="center" wrapText="1"/>
    </xf>
    <xf numFmtId="0" fontId="2" fillId="0" borderId="0" xfId="49" applyFont="1"/>
    <xf numFmtId="0" fontId="3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vertical="center" wrapText="1"/>
    </xf>
    <xf numFmtId="0" fontId="4" fillId="2" borderId="1" xfId="49" applyFont="1" applyFill="1" applyBorder="1" applyAlignment="1">
      <alignment vertical="center" wrapText="1"/>
    </xf>
    <xf numFmtId="0" fontId="4" fillId="2" borderId="4" xfId="49" applyFont="1" applyFill="1" applyBorder="1" applyAlignment="1">
      <alignment vertical="center" wrapText="1"/>
    </xf>
    <xf numFmtId="0" fontId="4" fillId="2" borderId="4" xfId="49" applyFont="1" applyFill="1" applyBorder="1" applyAlignment="1">
      <alignment horizontal="center" vertical="center" wrapText="1"/>
    </xf>
    <xf numFmtId="176" fontId="4" fillId="2" borderId="4" xfId="49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left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176" fontId="1" fillId="2" borderId="1" xfId="49" applyNumberFormat="1" applyFont="1" applyFill="1" applyBorder="1" applyAlignment="1">
      <alignment horizontal="center" vertical="center" wrapText="1"/>
    </xf>
    <xf numFmtId="177" fontId="1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176" fontId="1" fillId="2" borderId="1" xfId="49" applyNumberFormat="1" applyFont="1" applyFill="1" applyBorder="1" applyAlignment="1">
      <alignment horizontal="left" vertical="center" wrapText="1"/>
    </xf>
    <xf numFmtId="178" fontId="1" fillId="2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1" fillId="2" borderId="1" xfId="49" applyNumberFormat="1" applyFont="1" applyFill="1" applyBorder="1" applyAlignment="1">
      <alignment horizontal="left" vertical="center" wrapText="1"/>
    </xf>
    <xf numFmtId="176" fontId="4" fillId="2" borderId="1" xfId="49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49" applyFont="1"/>
    <xf numFmtId="0" fontId="5" fillId="0" borderId="0" xfId="49" applyFont="1" applyAlignment="1">
      <alignment horizontal="left"/>
    </xf>
    <xf numFmtId="0" fontId="5" fillId="0" borderId="0" xfId="49" applyFont="1" applyAlignment="1">
      <alignment horizontal="left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vertical="center" wrapText="1"/>
    </xf>
    <xf numFmtId="179" fontId="1" fillId="2" borderId="1" xfId="49" applyNumberFormat="1" applyFont="1" applyFill="1" applyBorder="1" applyAlignment="1">
      <alignment vertical="center" wrapText="1"/>
    </xf>
    <xf numFmtId="0" fontId="1" fillId="2" borderId="4" xfId="49" applyFont="1" applyFill="1" applyBorder="1" applyAlignment="1">
      <alignment horizontal="left" vertical="center" wrapText="1"/>
    </xf>
    <xf numFmtId="0" fontId="1" fillId="2" borderId="4" xfId="49" applyFont="1" applyFill="1" applyBorder="1" applyAlignment="1">
      <alignment horizontal="center" vertical="center" wrapText="1"/>
    </xf>
    <xf numFmtId="179" fontId="1" fillId="2" borderId="5" xfId="49" applyNumberFormat="1" applyFont="1" applyFill="1" applyBorder="1" applyAlignment="1">
      <alignment horizontal="right" vertical="center" wrapText="1"/>
    </xf>
    <xf numFmtId="0" fontId="0" fillId="0" borderId="0" xfId="49" applyAlignment="1">
      <alignment horizontal="left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left" vertical="center" wrapText="1"/>
    </xf>
    <xf numFmtId="179" fontId="3" fillId="0" borderId="0" xfId="49" applyNumberFormat="1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9" fontId="4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179" fontId="1" fillId="0" borderId="5" xfId="49" applyNumberFormat="1" applyFont="1" applyFill="1" applyBorder="1" applyAlignment="1">
      <alignment horizontal="right" vertical="center" wrapText="1"/>
    </xf>
    <xf numFmtId="0" fontId="0" fillId="0" borderId="0" xfId="49" applyFont="1"/>
    <xf numFmtId="0" fontId="0" fillId="0" borderId="0" xfId="49" applyFont="1" applyAlignment="1">
      <alignment horizontal="left"/>
    </xf>
    <xf numFmtId="179" fontId="0" fillId="0" borderId="0" xfId="49" applyNumberFormat="1" applyFont="1" applyAlignment="1">
      <alignment horizontal="center" vertical="center"/>
    </xf>
    <xf numFmtId="0" fontId="4" fillId="2" borderId="0" xfId="49" applyFont="1" applyFill="1" applyAlignment="1">
      <alignment horizontal="center" vertical="center" wrapText="1"/>
    </xf>
    <xf numFmtId="0" fontId="6" fillId="0" borderId="5" xfId="50" applyFont="1" applyBorder="1" applyAlignment="1">
      <alignment horizontal="left" vertical="center" wrapText="1" shrinkToFit="1"/>
    </xf>
    <xf numFmtId="0" fontId="1" fillId="2" borderId="1" xfId="49" applyFont="1" applyFill="1" applyBorder="1" applyAlignment="1">
      <alignment vertical="center" wrapText="1"/>
    </xf>
    <xf numFmtId="178" fontId="1" fillId="2" borderId="1" xfId="49" applyNumberFormat="1" applyFont="1" applyFill="1" applyBorder="1" applyAlignment="1">
      <alignment vertical="center" wrapText="1"/>
    </xf>
    <xf numFmtId="0" fontId="6" fillId="0" borderId="5" xfId="50" applyFont="1" applyBorder="1" applyAlignment="1">
      <alignment horizontal="center" vertical="center" wrapText="1" shrinkToFit="1"/>
    </xf>
    <xf numFmtId="0" fontId="7" fillId="0" borderId="1" xfId="49" applyFont="1" applyBorder="1"/>
    <xf numFmtId="0" fontId="7" fillId="0" borderId="1" xfId="49" applyFont="1" applyBorder="1" applyAlignment="1">
      <alignment horizontal="center" vertical="center"/>
    </xf>
    <xf numFmtId="179" fontId="3" fillId="2" borderId="0" xfId="49" applyNumberFormat="1" applyFont="1" applyFill="1" applyAlignment="1">
      <alignment horizontal="center" vertical="center" wrapText="1"/>
    </xf>
    <xf numFmtId="179" fontId="4" fillId="2" borderId="1" xfId="49" applyNumberFormat="1" applyFont="1" applyFill="1" applyBorder="1" applyAlignment="1">
      <alignment horizontal="center" vertical="center" wrapText="1"/>
    </xf>
    <xf numFmtId="179" fontId="0" fillId="0" borderId="0" xfId="49" applyNumberFormat="1" applyFont="1"/>
    <xf numFmtId="0" fontId="1" fillId="2" borderId="0" xfId="49" applyFont="1" applyFill="1" applyAlignment="1">
      <alignment horizontal="center" vertical="center" wrapText="1"/>
    </xf>
    <xf numFmtId="0" fontId="0" fillId="0" borderId="0" xfId="50" applyAlignment="1"/>
    <xf numFmtId="179" fontId="0" fillId="0" borderId="0" xfId="50" applyNumberFormat="1" applyAlignment="1"/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5" fillId="0" borderId="1" xfId="49" applyFont="1" applyBorder="1" applyAlignment="1">
      <alignment horizontal="center" vertical="center"/>
    </xf>
    <xf numFmtId="179" fontId="0" fillId="0" borderId="0" xfId="0" applyNumberFormat="1" applyAlignment="1"/>
    <xf numFmtId="178" fontId="0" fillId="0" borderId="0" xfId="49" applyNumberFormat="1" applyFill="1"/>
    <xf numFmtId="178" fontId="9" fillId="0" borderId="0" xfId="49" applyNumberFormat="1" applyFont="1" applyFill="1"/>
    <xf numFmtId="178" fontId="3" fillId="0" borderId="0" xfId="49" applyNumberFormat="1" applyFont="1" applyFill="1" applyAlignment="1">
      <alignment horizontal="center" vertical="center" wrapText="1"/>
    </xf>
    <xf numFmtId="178" fontId="3" fillId="0" borderId="0" xfId="49" applyNumberFormat="1" applyFont="1" applyFill="1" applyAlignment="1">
      <alignment horizontal="left" vertical="center" wrapText="1"/>
    </xf>
    <xf numFmtId="180" fontId="3" fillId="0" borderId="0" xfId="49" applyNumberFormat="1" applyFont="1" applyFill="1" applyAlignment="1">
      <alignment horizontal="center" vertical="center" wrapText="1"/>
    </xf>
    <xf numFmtId="178" fontId="4" fillId="0" borderId="1" xfId="49" applyNumberFormat="1" applyFont="1" applyFill="1" applyBorder="1" applyAlignment="1">
      <alignment horizontal="center" vertical="center" wrapText="1"/>
    </xf>
    <xf numFmtId="180" fontId="4" fillId="0" borderId="1" xfId="49" applyNumberFormat="1" applyFont="1" applyFill="1" applyBorder="1" applyAlignment="1">
      <alignment horizontal="center" vertical="center" wrapText="1"/>
    </xf>
    <xf numFmtId="178" fontId="2" fillId="0" borderId="1" xfId="49" applyNumberFormat="1" applyFont="1" applyFill="1" applyBorder="1" applyAlignment="1">
      <alignment horizontal="center" vertical="center" wrapText="1"/>
    </xf>
    <xf numFmtId="178" fontId="1" fillId="0" borderId="1" xfId="49" applyNumberFormat="1" applyFont="1" applyFill="1" applyBorder="1" applyAlignment="1">
      <alignment horizontal="left" vertical="center" wrapText="1"/>
    </xf>
    <xf numFmtId="180" fontId="1" fillId="0" borderId="1" xfId="49" applyNumberFormat="1" applyFont="1" applyFill="1" applyBorder="1" applyAlignment="1">
      <alignment horizontal="center" vertical="center" wrapText="1"/>
    </xf>
    <xf numFmtId="178" fontId="1" fillId="0" borderId="1" xfId="49" applyNumberFormat="1" applyFont="1" applyFill="1" applyBorder="1" applyAlignment="1">
      <alignment horizontal="center" vertical="center" wrapText="1"/>
    </xf>
    <xf numFmtId="179" fontId="1" fillId="0" borderId="1" xfId="49" applyNumberFormat="1" applyFont="1" applyFill="1" applyBorder="1" applyAlignment="1">
      <alignment horizontal="center" vertical="center" wrapText="1"/>
    </xf>
    <xf numFmtId="179" fontId="1" fillId="0" borderId="1" xfId="49" applyNumberFormat="1" applyFont="1" applyFill="1" applyBorder="1" applyAlignment="1">
      <alignment horizontal="right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  <xf numFmtId="0" fontId="0" fillId="0" borderId="0" xfId="49" applyFill="1"/>
    <xf numFmtId="0" fontId="9" fillId="0" borderId="0" xfId="49" applyFont="1" applyFill="1"/>
    <xf numFmtId="0" fontId="10" fillId="0" borderId="0" xfId="49" applyFont="1" applyFill="1"/>
    <xf numFmtId="0" fontId="0" fillId="0" borderId="0" xfId="49" applyFill="1" applyAlignment="1">
      <alignment horizontal="left"/>
    </xf>
    <xf numFmtId="180" fontId="0" fillId="0" borderId="0" xfId="49" applyNumberFormat="1" applyFill="1" applyAlignment="1">
      <alignment horizontal="center"/>
    </xf>
    <xf numFmtId="179" fontId="0" fillId="0" borderId="0" xfId="49" applyNumberFormat="1" applyFill="1"/>
    <xf numFmtId="0" fontId="7" fillId="0" borderId="0" xfId="49" applyFont="1" applyFill="1" applyAlignment="1">
      <alignment horizontal="right" vertical="center"/>
    </xf>
    <xf numFmtId="0" fontId="4" fillId="0" borderId="1" xfId="49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right" vertical="center" wrapText="1"/>
    </xf>
    <xf numFmtId="178" fontId="1" fillId="0" borderId="1" xfId="49" applyNumberFormat="1" applyFont="1" applyFill="1" applyBorder="1" applyAlignment="1">
      <alignment horizontal="right" vertical="center" wrapText="1"/>
    </xf>
    <xf numFmtId="178" fontId="1" fillId="0" borderId="1" xfId="49" applyNumberFormat="1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7" fillId="0" borderId="1" xfId="49" applyFont="1" applyFill="1" applyBorder="1" applyAlignment="1">
      <alignment horizontal="left" vertical="center"/>
    </xf>
    <xf numFmtId="180" fontId="7" fillId="0" borderId="1" xfId="49" applyNumberFormat="1" applyFont="1" applyFill="1" applyBorder="1" applyAlignment="1">
      <alignment horizontal="center" vertical="center"/>
    </xf>
    <xf numFmtId="179" fontId="7" fillId="0" borderId="1" xfId="49" applyNumberFormat="1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right" vertical="center"/>
    </xf>
    <xf numFmtId="0" fontId="1" fillId="0" borderId="5" xfId="49" applyFont="1" applyFill="1" applyBorder="1" applyAlignment="1">
      <alignment horizontal="left" vertical="center" wrapText="1"/>
    </xf>
    <xf numFmtId="179" fontId="1" fillId="0" borderId="1" xfId="49" applyNumberFormat="1" applyFont="1" applyFill="1" applyBorder="1" applyAlignment="1">
      <alignment horizontal="left" vertical="center" wrapText="1"/>
    </xf>
    <xf numFmtId="178" fontId="1" fillId="0" borderId="6" xfId="49" applyNumberFormat="1" applyFont="1" applyFill="1" applyBorder="1" applyAlignment="1">
      <alignment horizontal="right" vertical="center" wrapText="1"/>
    </xf>
    <xf numFmtId="178" fontId="1" fillId="0" borderId="6" xfId="49" applyNumberFormat="1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11" fillId="0" borderId="0" xfId="49" applyFont="1" applyFill="1" applyAlignment="1">
      <alignment horizontal="right" vertical="center"/>
    </xf>
    <xf numFmtId="0" fontId="7" fillId="0" borderId="1" xfId="49" applyFont="1" applyFill="1" applyBorder="1" applyAlignment="1">
      <alignment horizontal="right" vertical="center" wrapText="1"/>
    </xf>
    <xf numFmtId="0" fontId="0" fillId="0" borderId="0" xfId="49" applyFill="1" applyBorder="1"/>
    <xf numFmtId="0" fontId="7" fillId="0" borderId="1" xfId="49" applyFont="1" applyFill="1" applyBorder="1" applyAlignment="1">
      <alignment horizontal="right" vertical="center"/>
    </xf>
    <xf numFmtId="179" fontId="1" fillId="0" borderId="0" xfId="49" applyNumberFormat="1" applyFont="1" applyFill="1" applyBorder="1" applyAlignment="1">
      <alignment horizontal="right" vertical="center" wrapText="1"/>
    </xf>
    <xf numFmtId="0" fontId="1" fillId="0" borderId="5" xfId="49" applyFont="1" applyFill="1" applyBorder="1" applyAlignment="1">
      <alignment horizontal="right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vertical="center" wrapText="1"/>
    </xf>
    <xf numFmtId="180" fontId="1" fillId="0" borderId="4" xfId="49" applyNumberFormat="1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179" fontId="1" fillId="0" borderId="4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 wrapText="1"/>
    </xf>
    <xf numFmtId="0" fontId="5" fillId="0" borderId="0" xfId="49" applyFont="1" applyFill="1" applyAlignment="1"/>
    <xf numFmtId="0" fontId="0" fillId="0" borderId="0" xfId="49" applyFont="1" applyFill="1" applyAlignment="1"/>
    <xf numFmtId="179" fontId="3" fillId="0" borderId="0" xfId="49" applyNumberFormat="1" applyFont="1" applyFill="1" applyAlignment="1">
      <alignment horizontal="right" vertical="center" wrapText="1"/>
    </xf>
    <xf numFmtId="0" fontId="1" fillId="2" borderId="1" xfId="49" applyFont="1" applyFill="1" applyBorder="1" applyAlignment="1">
      <alignment horizontal="right" vertical="center" wrapText="1"/>
    </xf>
    <xf numFmtId="178" fontId="1" fillId="2" borderId="1" xfId="49" applyNumberFormat="1" applyFont="1" applyFill="1" applyBorder="1" applyAlignment="1">
      <alignment horizontal="right" vertical="center" wrapText="1"/>
    </xf>
    <xf numFmtId="179" fontId="1" fillId="2" borderId="1" xfId="49" applyNumberFormat="1" applyFont="1" applyFill="1" applyBorder="1" applyAlignment="1">
      <alignment horizontal="righ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workbookViewId="0">
      <selection activeCell="N5" sqref="N5"/>
    </sheetView>
  </sheetViews>
  <sheetFormatPr defaultColWidth="9.14285714285714" defaultRowHeight="12"/>
  <cols>
    <col min="2" max="2" width="22" customWidth="1"/>
    <col min="3" max="3" width="13.8571428571429" style="33" customWidth="1"/>
    <col min="4" max="5" width="10.7142857142857" customWidth="1"/>
    <col min="6" max="6" width="9.71428571428571" customWidth="1"/>
    <col min="7" max="7" width="15.2857142857143" hidden="1" customWidth="1"/>
    <col min="8" max="8" width="14.1428571428571" hidden="1" customWidth="1"/>
    <col min="9" max="9" width="13" customWidth="1"/>
  </cols>
  <sheetData>
    <row r="1" s="63" customFormat="1" ht="45" customHeight="1" spans="1:9">
      <c r="A1" s="27" t="s">
        <v>0</v>
      </c>
      <c r="B1" s="27"/>
      <c r="C1" s="28"/>
      <c r="D1" s="27"/>
      <c r="E1" s="27"/>
      <c r="F1" s="27"/>
      <c r="G1" s="27"/>
      <c r="H1" s="27"/>
      <c r="I1" s="52"/>
    </row>
    <row r="2" s="64" customFormat="1" ht="47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53" t="s">
        <v>9</v>
      </c>
    </row>
    <row r="3" s="63" customFormat="1" ht="19.5" customHeight="1" spans="1:9">
      <c r="A3" s="11" t="s">
        <v>10</v>
      </c>
      <c r="B3" s="13" t="s">
        <v>11</v>
      </c>
      <c r="C3" s="13"/>
      <c r="D3" s="11"/>
      <c r="E3" s="13"/>
      <c r="F3" s="11"/>
      <c r="G3" s="113"/>
      <c r="H3" s="113"/>
      <c r="I3" s="115"/>
    </row>
    <row r="4" s="63" customFormat="1" ht="19.5" customHeight="1" spans="1:9">
      <c r="A4" s="11">
        <v>1</v>
      </c>
      <c r="B4" s="13" t="s">
        <v>11</v>
      </c>
      <c r="C4" s="13" t="s">
        <v>12</v>
      </c>
      <c r="D4" s="11">
        <v>1.5</v>
      </c>
      <c r="E4" s="11" t="s">
        <v>13</v>
      </c>
      <c r="F4" s="11">
        <v>1</v>
      </c>
      <c r="G4" s="114">
        <v>30.63</v>
      </c>
      <c r="H4" s="114">
        <v>68.98</v>
      </c>
      <c r="I4" s="115">
        <v>116</v>
      </c>
    </row>
    <row r="5" s="63" customFormat="1" ht="19.5" customHeight="1" spans="1:9">
      <c r="A5" s="11">
        <v>2</v>
      </c>
      <c r="B5" s="13" t="s">
        <v>11</v>
      </c>
      <c r="C5" s="13" t="s">
        <v>12</v>
      </c>
      <c r="D5" s="11">
        <v>2</v>
      </c>
      <c r="E5" s="11" t="s">
        <v>13</v>
      </c>
      <c r="F5" s="11">
        <v>1</v>
      </c>
      <c r="G5" s="114">
        <v>30.63</v>
      </c>
      <c r="H5" s="114">
        <v>89.64</v>
      </c>
      <c r="I5" s="115">
        <v>137</v>
      </c>
    </row>
    <row r="6" s="63" customFormat="1" ht="19.5" customHeight="1" spans="1:9">
      <c r="A6" s="11">
        <v>3</v>
      </c>
      <c r="B6" s="13" t="s">
        <v>11</v>
      </c>
      <c r="C6" s="13" t="s">
        <v>14</v>
      </c>
      <c r="D6" s="11">
        <v>1.5</v>
      </c>
      <c r="E6" s="11" t="s">
        <v>13</v>
      </c>
      <c r="F6" s="11">
        <v>1</v>
      </c>
      <c r="G6" s="114">
        <v>43.53</v>
      </c>
      <c r="H6" s="114">
        <v>76.26</v>
      </c>
      <c r="I6" s="115">
        <v>142</v>
      </c>
    </row>
    <row r="7" s="63" customFormat="1" ht="19.5" customHeight="1" spans="1:9">
      <c r="A7" s="11">
        <v>4</v>
      </c>
      <c r="B7" s="13" t="s">
        <v>11</v>
      </c>
      <c r="C7" s="13" t="s">
        <v>14</v>
      </c>
      <c r="D7" s="11">
        <v>2</v>
      </c>
      <c r="E7" s="11" t="s">
        <v>13</v>
      </c>
      <c r="F7" s="11">
        <v>1</v>
      </c>
      <c r="G7" s="114">
        <v>43.53</v>
      </c>
      <c r="H7" s="114">
        <v>97.46</v>
      </c>
      <c r="I7" s="115">
        <v>164</v>
      </c>
    </row>
    <row r="8" s="63" customFormat="1" ht="19.5" customHeight="1" spans="1:9">
      <c r="A8" s="11">
        <v>5</v>
      </c>
      <c r="B8" s="13" t="s">
        <v>11</v>
      </c>
      <c r="C8" s="13" t="s">
        <v>15</v>
      </c>
      <c r="D8" s="11">
        <v>1.5</v>
      </c>
      <c r="E8" s="11" t="s">
        <v>13</v>
      </c>
      <c r="F8" s="11">
        <v>1</v>
      </c>
      <c r="G8" s="114">
        <v>111.84</v>
      </c>
      <c r="H8" s="114">
        <v>84.55</v>
      </c>
      <c r="I8" s="115">
        <v>194</v>
      </c>
    </row>
    <row r="9" s="63" customFormat="1" ht="19.5" customHeight="1" spans="1:9">
      <c r="A9" s="11">
        <v>6</v>
      </c>
      <c r="B9" s="13" t="s">
        <v>11</v>
      </c>
      <c r="C9" s="13" t="s">
        <v>15</v>
      </c>
      <c r="D9" s="11">
        <v>2</v>
      </c>
      <c r="E9" s="11" t="s">
        <v>13</v>
      </c>
      <c r="F9" s="11">
        <v>1</v>
      </c>
      <c r="G9" s="114">
        <v>111.84</v>
      </c>
      <c r="H9" s="114">
        <v>106.32</v>
      </c>
      <c r="I9" s="115">
        <v>216</v>
      </c>
    </row>
    <row r="10" s="63" customFormat="1" ht="19.5" customHeight="1" spans="1:9">
      <c r="A10" s="11">
        <v>7</v>
      </c>
      <c r="B10" s="13" t="s">
        <v>11</v>
      </c>
      <c r="C10" s="13" t="s">
        <v>16</v>
      </c>
      <c r="D10" s="11">
        <v>1.5</v>
      </c>
      <c r="E10" s="11" t="s">
        <v>13</v>
      </c>
      <c r="F10" s="11">
        <v>1</v>
      </c>
      <c r="G10" s="114">
        <v>135.38</v>
      </c>
      <c r="H10" s="114">
        <v>89.19</v>
      </c>
      <c r="I10" s="115">
        <v>236</v>
      </c>
    </row>
    <row r="11" s="63" customFormat="1" ht="19.5" customHeight="1" spans="1:9">
      <c r="A11" s="11">
        <v>8</v>
      </c>
      <c r="B11" s="13" t="s">
        <v>11</v>
      </c>
      <c r="C11" s="13" t="s">
        <v>16</v>
      </c>
      <c r="D11" s="11">
        <v>2</v>
      </c>
      <c r="E11" s="11" t="s">
        <v>13</v>
      </c>
      <c r="F11" s="11">
        <v>1</v>
      </c>
      <c r="G11" s="114">
        <v>135.38</v>
      </c>
      <c r="H11" s="114">
        <v>111.41</v>
      </c>
      <c r="I11" s="115">
        <v>258</v>
      </c>
    </row>
    <row r="12" s="63" customFormat="1" ht="19.5" customHeight="1" spans="1:9">
      <c r="A12" s="11">
        <v>9</v>
      </c>
      <c r="B12" s="13" t="s">
        <v>11</v>
      </c>
      <c r="C12" s="13" t="s">
        <v>17</v>
      </c>
      <c r="D12" s="11">
        <v>1.5</v>
      </c>
      <c r="E12" s="11" t="s">
        <v>13</v>
      </c>
      <c r="F12" s="11">
        <v>1</v>
      </c>
      <c r="G12" s="114">
        <v>318.04</v>
      </c>
      <c r="H12" s="114">
        <v>127.16</v>
      </c>
      <c r="I12" s="115">
        <v>403</v>
      </c>
    </row>
    <row r="13" s="63" customFormat="1" ht="19.5" customHeight="1" spans="1:9">
      <c r="A13" s="11">
        <v>10</v>
      </c>
      <c r="B13" s="13" t="s">
        <v>11</v>
      </c>
      <c r="C13" s="13" t="s">
        <v>17</v>
      </c>
      <c r="D13" s="11">
        <v>2</v>
      </c>
      <c r="E13" s="11" t="s">
        <v>13</v>
      </c>
      <c r="F13" s="11">
        <v>1</v>
      </c>
      <c r="G13" s="114">
        <v>318.04</v>
      </c>
      <c r="H13" s="114">
        <v>150.68</v>
      </c>
      <c r="I13" s="115">
        <v>427</v>
      </c>
    </row>
    <row r="14" s="63" customFormat="1" ht="19.5" customHeight="1" spans="1:9">
      <c r="A14" s="11">
        <v>11</v>
      </c>
      <c r="B14" s="13" t="s">
        <v>11</v>
      </c>
      <c r="C14" s="13" t="s">
        <v>18</v>
      </c>
      <c r="D14" s="11">
        <v>2.5</v>
      </c>
      <c r="E14" s="11" t="s">
        <v>13</v>
      </c>
      <c r="F14" s="11">
        <v>1</v>
      </c>
      <c r="G14" s="114">
        <v>525.74</v>
      </c>
      <c r="H14" s="114">
        <v>196.47</v>
      </c>
      <c r="I14" s="115">
        <v>803</v>
      </c>
    </row>
    <row r="15" s="63" customFormat="1" ht="19.5" customHeight="1" spans="1:9">
      <c r="A15" s="11">
        <v>12</v>
      </c>
      <c r="B15" s="13" t="s">
        <v>11</v>
      </c>
      <c r="C15" s="13" t="s">
        <v>18</v>
      </c>
      <c r="D15" s="11">
        <v>3</v>
      </c>
      <c r="E15" s="11" t="s">
        <v>13</v>
      </c>
      <c r="F15" s="11">
        <v>1</v>
      </c>
      <c r="G15" s="114">
        <v>525.74</v>
      </c>
      <c r="H15" s="114">
        <v>228.46</v>
      </c>
      <c r="I15" s="115">
        <v>835</v>
      </c>
    </row>
    <row r="16" s="63" customFormat="1" ht="19.5" customHeight="1" spans="1:9">
      <c r="A16" s="11">
        <v>13</v>
      </c>
      <c r="B16" s="13" t="s">
        <v>11</v>
      </c>
      <c r="C16" s="13" t="s">
        <v>18</v>
      </c>
      <c r="D16" s="11">
        <v>3.5</v>
      </c>
      <c r="E16" s="11" t="s">
        <v>13</v>
      </c>
      <c r="F16" s="11">
        <v>1</v>
      </c>
      <c r="G16" s="114">
        <v>525.74</v>
      </c>
      <c r="H16" s="114">
        <v>264.21</v>
      </c>
      <c r="I16" s="115">
        <v>872</v>
      </c>
    </row>
    <row r="17" s="63" customFormat="1" ht="19.5" customHeight="1" spans="1:9">
      <c r="A17" s="11">
        <v>14</v>
      </c>
      <c r="B17" s="13" t="s">
        <v>11</v>
      </c>
      <c r="C17" s="13" t="s">
        <v>18</v>
      </c>
      <c r="D17" s="11">
        <v>4</v>
      </c>
      <c r="E17" s="11" t="s">
        <v>13</v>
      </c>
      <c r="F17" s="11">
        <v>1</v>
      </c>
      <c r="G17" s="114">
        <v>525.74</v>
      </c>
      <c r="H17" s="114">
        <v>303.7</v>
      </c>
      <c r="I17" s="115">
        <v>912</v>
      </c>
    </row>
    <row r="18" s="63" customFormat="1" ht="19.5" customHeight="1" spans="1:9">
      <c r="A18" s="11">
        <v>15</v>
      </c>
      <c r="B18" s="13" t="s">
        <v>11</v>
      </c>
      <c r="C18" s="13" t="s">
        <v>19</v>
      </c>
      <c r="D18" s="11">
        <v>2.5</v>
      </c>
      <c r="E18" s="11" t="s">
        <v>13</v>
      </c>
      <c r="F18" s="11">
        <v>1</v>
      </c>
      <c r="G18" s="114">
        <v>1183.07</v>
      </c>
      <c r="H18" s="114">
        <v>219.24</v>
      </c>
      <c r="I18" s="115">
        <v>1290</v>
      </c>
    </row>
    <row r="19" s="63" customFormat="1" ht="19.5" customHeight="1" spans="1:9">
      <c r="A19" s="11">
        <v>16</v>
      </c>
      <c r="B19" s="13" t="s">
        <v>11</v>
      </c>
      <c r="C19" s="13" t="s">
        <v>19</v>
      </c>
      <c r="D19" s="11">
        <v>3</v>
      </c>
      <c r="E19" s="11" t="s">
        <v>13</v>
      </c>
      <c r="F19" s="11">
        <v>1</v>
      </c>
      <c r="G19" s="114">
        <v>1183.07</v>
      </c>
      <c r="H19" s="114">
        <v>252.37</v>
      </c>
      <c r="I19" s="115">
        <v>1323</v>
      </c>
    </row>
    <row r="20" s="63" customFormat="1" ht="19.5" customHeight="1" spans="1:9">
      <c r="A20" s="11">
        <v>17</v>
      </c>
      <c r="B20" s="13" t="s">
        <v>11</v>
      </c>
      <c r="C20" s="13" t="s">
        <v>19</v>
      </c>
      <c r="D20" s="11">
        <v>3.5</v>
      </c>
      <c r="E20" s="11" t="s">
        <v>13</v>
      </c>
      <c r="F20" s="11">
        <v>1</v>
      </c>
      <c r="G20" s="114">
        <v>1183.07</v>
      </c>
      <c r="H20" s="114">
        <v>289.25</v>
      </c>
      <c r="I20" s="115">
        <v>1361</v>
      </c>
    </row>
    <row r="21" s="63" customFormat="1" ht="19.5" customHeight="1" spans="1:9">
      <c r="A21" s="11">
        <v>18</v>
      </c>
      <c r="B21" s="13" t="s">
        <v>11</v>
      </c>
      <c r="C21" s="13" t="s">
        <v>19</v>
      </c>
      <c r="D21" s="11">
        <v>4</v>
      </c>
      <c r="E21" s="11" t="s">
        <v>13</v>
      </c>
      <c r="F21" s="11">
        <v>1</v>
      </c>
      <c r="G21" s="114">
        <v>1183.07</v>
      </c>
      <c r="H21" s="114">
        <v>329.88</v>
      </c>
      <c r="I21" s="115">
        <v>1402</v>
      </c>
    </row>
    <row r="22" s="63" customFormat="1" ht="19.5" customHeight="1" spans="1:9">
      <c r="A22" s="11" t="s">
        <v>20</v>
      </c>
      <c r="B22" s="13" t="s">
        <v>21</v>
      </c>
      <c r="C22" s="13"/>
      <c r="D22" s="11"/>
      <c r="E22" s="11"/>
      <c r="F22" s="11"/>
      <c r="G22" s="114"/>
      <c r="H22" s="114"/>
      <c r="I22" s="115"/>
    </row>
    <row r="23" s="63" customFormat="1" ht="19.5" customHeight="1" spans="1:9">
      <c r="A23" s="11">
        <v>1</v>
      </c>
      <c r="B23" s="13" t="s">
        <v>21</v>
      </c>
      <c r="C23" s="13" t="s">
        <v>12</v>
      </c>
      <c r="D23" s="11">
        <v>1.5</v>
      </c>
      <c r="E23" s="11" t="s">
        <v>13</v>
      </c>
      <c r="F23" s="11">
        <v>1</v>
      </c>
      <c r="G23" s="114">
        <v>30.76</v>
      </c>
      <c r="H23" s="114">
        <v>68.98</v>
      </c>
      <c r="I23" s="115">
        <v>115</v>
      </c>
    </row>
    <row r="24" s="63" customFormat="1" ht="19.5" customHeight="1" spans="1:9">
      <c r="A24" s="11">
        <v>2</v>
      </c>
      <c r="B24" s="13" t="s">
        <v>21</v>
      </c>
      <c r="C24" s="13" t="s">
        <v>12</v>
      </c>
      <c r="D24" s="11">
        <v>2</v>
      </c>
      <c r="E24" s="11" t="s">
        <v>13</v>
      </c>
      <c r="F24" s="11">
        <v>1</v>
      </c>
      <c r="G24" s="114">
        <v>30.76</v>
      </c>
      <c r="H24" s="114">
        <v>89.65</v>
      </c>
      <c r="I24" s="115">
        <v>136</v>
      </c>
    </row>
    <row r="25" s="63" customFormat="1" ht="19.5" customHeight="1" spans="1:9">
      <c r="A25" s="11">
        <v>3</v>
      </c>
      <c r="B25" s="13" t="s">
        <v>21</v>
      </c>
      <c r="C25" s="13" t="s">
        <v>14</v>
      </c>
      <c r="D25" s="11">
        <v>1.5</v>
      </c>
      <c r="E25" s="11" t="s">
        <v>13</v>
      </c>
      <c r="F25" s="11">
        <v>1</v>
      </c>
      <c r="G25" s="114">
        <v>58.46</v>
      </c>
      <c r="H25" s="114">
        <v>76.26</v>
      </c>
      <c r="I25" s="115">
        <v>146</v>
      </c>
    </row>
    <row r="26" s="63" customFormat="1" ht="19.5" customHeight="1" spans="1:9">
      <c r="A26" s="11">
        <v>4</v>
      </c>
      <c r="B26" s="13" t="s">
        <v>21</v>
      </c>
      <c r="C26" s="13" t="s">
        <v>14</v>
      </c>
      <c r="D26" s="11">
        <v>2</v>
      </c>
      <c r="E26" s="11" t="s">
        <v>13</v>
      </c>
      <c r="F26" s="11">
        <v>1</v>
      </c>
      <c r="G26" s="114">
        <v>58.46</v>
      </c>
      <c r="H26" s="114">
        <v>97.46</v>
      </c>
      <c r="I26" s="115">
        <v>167</v>
      </c>
    </row>
    <row r="27" s="63" customFormat="1" ht="19.5" customHeight="1" spans="1:9">
      <c r="A27" s="11">
        <v>5</v>
      </c>
      <c r="B27" s="13" t="s">
        <v>21</v>
      </c>
      <c r="C27" s="13" t="s">
        <v>15</v>
      </c>
      <c r="D27" s="11">
        <v>1.5</v>
      </c>
      <c r="E27" s="11" t="s">
        <v>13</v>
      </c>
      <c r="F27" s="11">
        <v>1</v>
      </c>
      <c r="G27" s="114">
        <v>109.93</v>
      </c>
      <c r="H27" s="114">
        <v>84.55</v>
      </c>
      <c r="I27" s="115">
        <v>193</v>
      </c>
    </row>
    <row r="28" s="63" customFormat="1" ht="19.5" customHeight="1" spans="1:9">
      <c r="A28" s="11">
        <v>6</v>
      </c>
      <c r="B28" s="13" t="s">
        <v>21</v>
      </c>
      <c r="C28" s="13" t="s">
        <v>15</v>
      </c>
      <c r="D28" s="11">
        <v>2</v>
      </c>
      <c r="E28" s="11" t="s">
        <v>13</v>
      </c>
      <c r="F28" s="11">
        <v>1</v>
      </c>
      <c r="G28" s="114">
        <v>109.93</v>
      </c>
      <c r="H28" s="114">
        <v>106.32</v>
      </c>
      <c r="I28" s="115">
        <v>215</v>
      </c>
    </row>
    <row r="29" s="63" customFormat="1" ht="19.5" customHeight="1" spans="1:9">
      <c r="A29" s="11">
        <v>7</v>
      </c>
      <c r="B29" s="13" t="s">
        <v>21</v>
      </c>
      <c r="C29" s="13" t="s">
        <v>16</v>
      </c>
      <c r="D29" s="11">
        <v>1.5</v>
      </c>
      <c r="E29" s="11" t="s">
        <v>13</v>
      </c>
      <c r="F29" s="11">
        <v>1</v>
      </c>
      <c r="G29" s="114">
        <v>165.24</v>
      </c>
      <c r="H29" s="114">
        <v>89.19</v>
      </c>
      <c r="I29" s="115">
        <v>227</v>
      </c>
    </row>
    <row r="30" s="63" customFormat="1" ht="19.5" customHeight="1" spans="1:9">
      <c r="A30" s="11">
        <v>8</v>
      </c>
      <c r="B30" s="13" t="s">
        <v>21</v>
      </c>
      <c r="C30" s="13" t="s">
        <v>16</v>
      </c>
      <c r="D30" s="11">
        <v>2</v>
      </c>
      <c r="E30" s="11" t="s">
        <v>13</v>
      </c>
      <c r="F30" s="11">
        <v>1</v>
      </c>
      <c r="G30" s="114">
        <v>165.24</v>
      </c>
      <c r="H30" s="114">
        <v>111.41</v>
      </c>
      <c r="I30" s="115">
        <v>250</v>
      </c>
    </row>
    <row r="31" s="63" customFormat="1" ht="19.5" customHeight="1" spans="1:9">
      <c r="A31" s="11">
        <v>9</v>
      </c>
      <c r="B31" s="13" t="s">
        <v>21</v>
      </c>
      <c r="C31" s="13" t="s">
        <v>22</v>
      </c>
      <c r="D31" s="11">
        <v>1.5</v>
      </c>
      <c r="E31" s="11" t="s">
        <v>13</v>
      </c>
      <c r="F31" s="11">
        <v>1</v>
      </c>
      <c r="G31" s="114">
        <v>233.08</v>
      </c>
      <c r="H31" s="114">
        <v>97.15</v>
      </c>
      <c r="I31" s="115">
        <v>284</v>
      </c>
    </row>
    <row r="32" s="63" customFormat="1" ht="19.5" customHeight="1" spans="1:9">
      <c r="A32" s="11">
        <v>10</v>
      </c>
      <c r="B32" s="13" t="s">
        <v>21</v>
      </c>
      <c r="C32" s="13" t="s">
        <v>22</v>
      </c>
      <c r="D32" s="11">
        <v>2</v>
      </c>
      <c r="E32" s="11" t="s">
        <v>13</v>
      </c>
      <c r="F32" s="11">
        <v>1</v>
      </c>
      <c r="G32" s="114">
        <v>233.08</v>
      </c>
      <c r="H32" s="114">
        <v>119.94</v>
      </c>
      <c r="I32" s="115">
        <v>307</v>
      </c>
    </row>
    <row r="33" s="63" customFormat="1" ht="19.5" customHeight="1" spans="1:9">
      <c r="A33" s="11">
        <v>11</v>
      </c>
      <c r="B33" s="13" t="s">
        <v>21</v>
      </c>
      <c r="C33" s="13" t="s">
        <v>17</v>
      </c>
      <c r="D33" s="11">
        <v>1.5</v>
      </c>
      <c r="E33" s="11" t="s">
        <v>13</v>
      </c>
      <c r="F33" s="11">
        <v>1</v>
      </c>
      <c r="G33" s="114">
        <v>386.43</v>
      </c>
      <c r="H33" s="114">
        <v>127.16</v>
      </c>
      <c r="I33" s="115">
        <v>559</v>
      </c>
    </row>
    <row r="34" s="63" customFormat="1" ht="19.5" customHeight="1" spans="1:9">
      <c r="A34" s="11">
        <v>12</v>
      </c>
      <c r="B34" s="13" t="s">
        <v>21</v>
      </c>
      <c r="C34" s="13" t="s">
        <v>17</v>
      </c>
      <c r="D34" s="11">
        <v>2</v>
      </c>
      <c r="E34" s="11" t="s">
        <v>13</v>
      </c>
      <c r="F34" s="11">
        <v>1</v>
      </c>
      <c r="G34" s="114">
        <v>386.43</v>
      </c>
      <c r="H34" s="114">
        <v>150.68</v>
      </c>
      <c r="I34" s="115">
        <v>583</v>
      </c>
    </row>
    <row r="35" s="63" customFormat="1" ht="19.5" customHeight="1" spans="1:9">
      <c r="A35" s="11">
        <v>13</v>
      </c>
      <c r="B35" s="13" t="s">
        <v>21</v>
      </c>
      <c r="C35" s="13" t="s">
        <v>18</v>
      </c>
      <c r="D35" s="11">
        <v>2.5</v>
      </c>
      <c r="E35" s="11" t="s">
        <v>13</v>
      </c>
      <c r="F35" s="11">
        <v>1</v>
      </c>
      <c r="G35" s="114">
        <v>572.29</v>
      </c>
      <c r="H35" s="114">
        <v>196.47</v>
      </c>
      <c r="I35" s="115">
        <v>842</v>
      </c>
    </row>
    <row r="36" s="63" customFormat="1" ht="19.5" customHeight="1" spans="1:9">
      <c r="A36" s="11">
        <v>14</v>
      </c>
      <c r="B36" s="13" t="s">
        <v>21</v>
      </c>
      <c r="C36" s="13" t="s">
        <v>18</v>
      </c>
      <c r="D36" s="11">
        <v>3</v>
      </c>
      <c r="E36" s="11" t="s">
        <v>13</v>
      </c>
      <c r="F36" s="11">
        <v>1</v>
      </c>
      <c r="G36" s="114">
        <v>572.29</v>
      </c>
      <c r="H36" s="114">
        <v>228.46</v>
      </c>
      <c r="I36" s="115">
        <v>874</v>
      </c>
    </row>
    <row r="37" s="63" customFormat="1" ht="19.5" customHeight="1" spans="1:9">
      <c r="A37" s="11">
        <v>15</v>
      </c>
      <c r="B37" s="13" t="s">
        <v>21</v>
      </c>
      <c r="C37" s="13" t="s">
        <v>18</v>
      </c>
      <c r="D37" s="11">
        <v>3.5</v>
      </c>
      <c r="E37" s="11" t="s">
        <v>13</v>
      </c>
      <c r="F37" s="11">
        <v>1</v>
      </c>
      <c r="G37" s="114">
        <v>572.29</v>
      </c>
      <c r="H37" s="114">
        <v>264.21</v>
      </c>
      <c r="I37" s="115">
        <v>910</v>
      </c>
    </row>
    <row r="38" s="63" customFormat="1" ht="19.5" customHeight="1" spans="1:9">
      <c r="A38" s="11">
        <v>16</v>
      </c>
      <c r="B38" s="13" t="s">
        <v>21</v>
      </c>
      <c r="C38" s="13" t="s">
        <v>18</v>
      </c>
      <c r="D38" s="11">
        <v>4</v>
      </c>
      <c r="E38" s="11" t="s">
        <v>13</v>
      </c>
      <c r="F38" s="11">
        <v>1</v>
      </c>
      <c r="G38" s="114">
        <v>572.29</v>
      </c>
      <c r="H38" s="114">
        <v>303.7</v>
      </c>
      <c r="I38" s="115">
        <v>951</v>
      </c>
    </row>
    <row r="39" s="63" customFormat="1" ht="19.5" customHeight="1" spans="1:9">
      <c r="A39" s="11">
        <v>17</v>
      </c>
      <c r="B39" s="13" t="s">
        <v>21</v>
      </c>
      <c r="C39" s="13" t="s">
        <v>19</v>
      </c>
      <c r="D39" s="11">
        <v>2.5</v>
      </c>
      <c r="E39" s="11" t="s">
        <v>13</v>
      </c>
      <c r="F39" s="11">
        <v>1</v>
      </c>
      <c r="G39" s="114">
        <v>840.35</v>
      </c>
      <c r="H39" s="114">
        <v>219.24</v>
      </c>
      <c r="I39" s="115">
        <v>1167</v>
      </c>
    </row>
    <row r="40" s="63" customFormat="1" ht="19.5" customHeight="1" spans="1:9">
      <c r="A40" s="11">
        <v>18</v>
      </c>
      <c r="B40" s="13" t="s">
        <v>21</v>
      </c>
      <c r="C40" s="13" t="s">
        <v>19</v>
      </c>
      <c r="D40" s="11">
        <v>3</v>
      </c>
      <c r="E40" s="11" t="s">
        <v>13</v>
      </c>
      <c r="F40" s="11">
        <v>1</v>
      </c>
      <c r="G40" s="114">
        <v>840.35</v>
      </c>
      <c r="H40" s="114">
        <v>252.38</v>
      </c>
      <c r="I40" s="115">
        <v>1201</v>
      </c>
    </row>
    <row r="41" s="63" customFormat="1" ht="19.5" customHeight="1" spans="1:9">
      <c r="A41" s="11">
        <v>19</v>
      </c>
      <c r="B41" s="13" t="s">
        <v>21</v>
      </c>
      <c r="C41" s="13" t="s">
        <v>19</v>
      </c>
      <c r="D41" s="11">
        <v>3.5</v>
      </c>
      <c r="E41" s="11" t="s">
        <v>13</v>
      </c>
      <c r="F41" s="11">
        <v>1</v>
      </c>
      <c r="G41" s="114">
        <v>840.35</v>
      </c>
      <c r="H41" s="114">
        <v>289.25</v>
      </c>
      <c r="I41" s="115">
        <v>1239</v>
      </c>
    </row>
    <row r="42" s="63" customFormat="1" ht="19.5" customHeight="1" spans="1:9">
      <c r="A42" s="11">
        <v>20</v>
      </c>
      <c r="B42" s="13" t="s">
        <v>21</v>
      </c>
      <c r="C42" s="13" t="s">
        <v>19</v>
      </c>
      <c r="D42" s="11">
        <v>4</v>
      </c>
      <c r="E42" s="11" t="s">
        <v>13</v>
      </c>
      <c r="F42" s="11">
        <v>1</v>
      </c>
      <c r="G42" s="114">
        <v>840.35</v>
      </c>
      <c r="H42" s="114">
        <v>329.88</v>
      </c>
      <c r="I42" s="115">
        <v>1280</v>
      </c>
    </row>
    <row r="43" s="63" customFormat="1" ht="19.5" customHeight="1" spans="1:9">
      <c r="A43" s="11" t="s">
        <v>23</v>
      </c>
      <c r="B43" s="13" t="s">
        <v>24</v>
      </c>
      <c r="C43" s="13"/>
      <c r="D43" s="11"/>
      <c r="E43" s="11"/>
      <c r="F43" s="11"/>
      <c r="G43" s="114"/>
      <c r="H43" s="114"/>
      <c r="I43" s="115"/>
    </row>
    <row r="44" s="63" customFormat="1" ht="19.5" customHeight="1" spans="1:9">
      <c r="A44" s="11">
        <v>1</v>
      </c>
      <c r="B44" s="13" t="s">
        <v>24</v>
      </c>
      <c r="C44" s="13" t="s">
        <v>25</v>
      </c>
      <c r="D44" s="11">
        <v>1.5</v>
      </c>
      <c r="E44" s="11" t="s">
        <v>13</v>
      </c>
      <c r="F44" s="11">
        <v>1</v>
      </c>
      <c r="G44" s="114">
        <v>121.75</v>
      </c>
      <c r="H44" s="114">
        <f t="shared" ref="H44:H47" si="0">I44-G44</f>
        <v>48.25</v>
      </c>
      <c r="I44" s="115">
        <v>170</v>
      </c>
    </row>
    <row r="45" s="63" customFormat="1" ht="19.5" customHeight="1" spans="1:9">
      <c r="A45" s="11">
        <v>2</v>
      </c>
      <c r="B45" s="13" t="s">
        <v>24</v>
      </c>
      <c r="C45" s="13" t="s">
        <v>25</v>
      </c>
      <c r="D45" s="11">
        <v>2</v>
      </c>
      <c r="E45" s="11" t="s">
        <v>13</v>
      </c>
      <c r="F45" s="11">
        <v>1</v>
      </c>
      <c r="G45" s="114">
        <v>121.75</v>
      </c>
      <c r="H45" s="114">
        <f t="shared" si="0"/>
        <v>70.25</v>
      </c>
      <c r="I45" s="115">
        <v>192</v>
      </c>
    </row>
    <row r="46" s="63" customFormat="1" ht="19.5" customHeight="1" spans="1:9">
      <c r="A46" s="11">
        <v>3</v>
      </c>
      <c r="B46" s="13" t="s">
        <v>24</v>
      </c>
      <c r="C46" s="13" t="s">
        <v>26</v>
      </c>
      <c r="D46" s="11">
        <v>1.5</v>
      </c>
      <c r="E46" s="11" t="s">
        <v>13</v>
      </c>
      <c r="F46" s="11">
        <v>1</v>
      </c>
      <c r="G46" s="114">
        <v>137.88</v>
      </c>
      <c r="H46" s="114">
        <f t="shared" si="0"/>
        <v>80.12</v>
      </c>
      <c r="I46" s="115">
        <v>218</v>
      </c>
    </row>
    <row r="47" s="63" customFormat="1" ht="19.5" customHeight="1" spans="1:9">
      <c r="A47" s="11">
        <v>4</v>
      </c>
      <c r="B47" s="13" t="s">
        <v>24</v>
      </c>
      <c r="C47" s="13" t="s">
        <v>26</v>
      </c>
      <c r="D47" s="11">
        <v>2</v>
      </c>
      <c r="E47" s="11" t="s">
        <v>13</v>
      </c>
      <c r="F47" s="11">
        <v>1</v>
      </c>
      <c r="G47" s="114">
        <v>137.88</v>
      </c>
      <c r="H47" s="114">
        <f t="shared" si="0"/>
        <v>107.12</v>
      </c>
      <c r="I47" s="115">
        <v>245</v>
      </c>
    </row>
    <row r="48" s="63" customFormat="1" ht="19.5" customHeight="1" spans="1:9">
      <c r="A48" s="11" t="s">
        <v>27</v>
      </c>
      <c r="B48" s="13" t="s">
        <v>28</v>
      </c>
      <c r="C48" s="13"/>
      <c r="D48" s="11"/>
      <c r="E48" s="11"/>
      <c r="F48" s="11"/>
      <c r="G48" s="114"/>
      <c r="H48" s="114"/>
      <c r="I48" s="115"/>
    </row>
    <row r="49" s="63" customFormat="1" ht="19.5" customHeight="1" spans="1:9">
      <c r="A49" s="11">
        <v>1</v>
      </c>
      <c r="B49" s="13" t="s">
        <v>28</v>
      </c>
      <c r="C49" s="13" t="s">
        <v>29</v>
      </c>
      <c r="D49" s="11">
        <v>1.5</v>
      </c>
      <c r="E49" s="11" t="s">
        <v>13</v>
      </c>
      <c r="F49" s="11">
        <v>1</v>
      </c>
      <c r="G49" s="114">
        <v>80.34</v>
      </c>
      <c r="H49" s="114">
        <f t="shared" ref="H49:H54" si="1">I49-G49</f>
        <v>52.66</v>
      </c>
      <c r="I49" s="115">
        <v>133</v>
      </c>
    </row>
    <row r="50" s="63" customFormat="1" ht="19.5" customHeight="1" spans="1:9">
      <c r="A50" s="11">
        <v>2</v>
      </c>
      <c r="B50" s="13" t="s">
        <v>28</v>
      </c>
      <c r="C50" s="13" t="s">
        <v>29</v>
      </c>
      <c r="D50" s="11">
        <v>2</v>
      </c>
      <c r="E50" s="11" t="s">
        <v>13</v>
      </c>
      <c r="F50" s="11">
        <v>1</v>
      </c>
      <c r="G50" s="114">
        <v>80.34</v>
      </c>
      <c r="H50" s="114">
        <f t="shared" si="1"/>
        <v>74.66</v>
      </c>
      <c r="I50" s="115">
        <v>155</v>
      </c>
    </row>
    <row r="51" s="63" customFormat="1" ht="19.5" customHeight="1" spans="1:9">
      <c r="A51" s="11">
        <v>3</v>
      </c>
      <c r="B51" s="13" t="s">
        <v>28</v>
      </c>
      <c r="C51" s="13" t="s">
        <v>30</v>
      </c>
      <c r="D51" s="11">
        <v>1.5</v>
      </c>
      <c r="E51" s="11" t="s">
        <v>13</v>
      </c>
      <c r="F51" s="11">
        <v>1</v>
      </c>
      <c r="G51" s="114">
        <v>126.29</v>
      </c>
      <c r="H51" s="114">
        <f t="shared" si="1"/>
        <v>51.71</v>
      </c>
      <c r="I51" s="115">
        <v>178</v>
      </c>
    </row>
    <row r="52" s="63" customFormat="1" ht="19.5" customHeight="1" spans="1:9">
      <c r="A52" s="11">
        <v>4</v>
      </c>
      <c r="B52" s="13" t="s">
        <v>28</v>
      </c>
      <c r="C52" s="13" t="s">
        <v>30</v>
      </c>
      <c r="D52" s="11">
        <v>2</v>
      </c>
      <c r="E52" s="11" t="s">
        <v>13</v>
      </c>
      <c r="F52" s="11">
        <v>1</v>
      </c>
      <c r="G52" s="114">
        <v>126.29</v>
      </c>
      <c r="H52" s="114">
        <f t="shared" si="1"/>
        <v>73.71</v>
      </c>
      <c r="I52" s="115">
        <v>200</v>
      </c>
    </row>
    <row r="53" s="63" customFormat="1" ht="19.5" customHeight="1" spans="1:9">
      <c r="A53" s="11">
        <v>5</v>
      </c>
      <c r="B53" s="13" t="s">
        <v>28</v>
      </c>
      <c r="C53" s="13" t="s">
        <v>25</v>
      </c>
      <c r="D53" s="11">
        <v>1.5</v>
      </c>
      <c r="E53" s="11" t="s">
        <v>13</v>
      </c>
      <c r="F53" s="11">
        <v>1</v>
      </c>
      <c r="G53" s="114">
        <v>195.73</v>
      </c>
      <c r="H53" s="114">
        <f t="shared" si="1"/>
        <v>63.27</v>
      </c>
      <c r="I53" s="115">
        <v>259</v>
      </c>
    </row>
    <row r="54" s="63" customFormat="1" ht="19.5" customHeight="1" spans="1:9">
      <c r="A54" s="11">
        <v>6</v>
      </c>
      <c r="B54" s="13" t="s">
        <v>28</v>
      </c>
      <c r="C54" s="13" t="s">
        <v>25</v>
      </c>
      <c r="D54" s="11">
        <v>2</v>
      </c>
      <c r="E54" s="11" t="s">
        <v>13</v>
      </c>
      <c r="F54" s="11">
        <v>1</v>
      </c>
      <c r="G54" s="114">
        <v>195.73</v>
      </c>
      <c r="H54" s="114">
        <f t="shared" si="1"/>
        <v>86.27</v>
      </c>
      <c r="I54" s="115">
        <v>282</v>
      </c>
    </row>
    <row r="55" s="63" customFormat="1" ht="19.5" customHeight="1" spans="1:9">
      <c r="A55" s="11" t="s">
        <v>31</v>
      </c>
      <c r="B55" s="13" t="s">
        <v>32</v>
      </c>
      <c r="C55" s="13"/>
      <c r="D55" s="11"/>
      <c r="E55" s="11"/>
      <c r="F55" s="11"/>
      <c r="G55" s="114"/>
      <c r="H55" s="114"/>
      <c r="I55" s="115"/>
    </row>
    <row r="56" s="63" customFormat="1" ht="19.5" customHeight="1" spans="1:9">
      <c r="A56" s="11">
        <v>1</v>
      </c>
      <c r="B56" s="13" t="s">
        <v>32</v>
      </c>
      <c r="C56" s="13" t="s">
        <v>29</v>
      </c>
      <c r="D56" s="11">
        <v>1.5</v>
      </c>
      <c r="E56" s="11" t="s">
        <v>13</v>
      </c>
      <c r="F56" s="11">
        <v>1</v>
      </c>
      <c r="G56" s="114">
        <v>101.72</v>
      </c>
      <c r="H56" s="114">
        <f t="shared" ref="H56:H99" si="2">I56-G56</f>
        <v>80.28</v>
      </c>
      <c r="I56" s="115">
        <v>182</v>
      </c>
    </row>
    <row r="57" s="63" customFormat="1" ht="19.5" customHeight="1" spans="1:9">
      <c r="A57" s="11">
        <v>2</v>
      </c>
      <c r="B57" s="13" t="s">
        <v>32</v>
      </c>
      <c r="C57" s="13" t="s">
        <v>29</v>
      </c>
      <c r="D57" s="11">
        <v>2</v>
      </c>
      <c r="E57" s="11" t="s">
        <v>13</v>
      </c>
      <c r="F57" s="11">
        <v>1</v>
      </c>
      <c r="G57" s="114">
        <v>101.72</v>
      </c>
      <c r="H57" s="114">
        <f t="shared" si="2"/>
        <v>102.28</v>
      </c>
      <c r="I57" s="115">
        <v>204</v>
      </c>
    </row>
    <row r="58" s="63" customFormat="1" ht="19.5" customHeight="1" spans="1:9">
      <c r="A58" s="11">
        <v>3</v>
      </c>
      <c r="B58" s="13" t="s">
        <v>32</v>
      </c>
      <c r="C58" s="13" t="s">
        <v>30</v>
      </c>
      <c r="D58" s="11">
        <v>1.5</v>
      </c>
      <c r="E58" s="11" t="s">
        <v>13</v>
      </c>
      <c r="F58" s="11">
        <v>1</v>
      </c>
      <c r="G58" s="114">
        <v>139.6</v>
      </c>
      <c r="H58" s="114">
        <f t="shared" si="2"/>
        <v>103.4</v>
      </c>
      <c r="I58" s="115">
        <v>243</v>
      </c>
    </row>
    <row r="59" s="63" customFormat="1" ht="19.5" customHeight="1" spans="1:9">
      <c r="A59" s="11">
        <v>4</v>
      </c>
      <c r="B59" s="13" t="s">
        <v>32</v>
      </c>
      <c r="C59" s="13" t="s">
        <v>30</v>
      </c>
      <c r="D59" s="11">
        <v>2</v>
      </c>
      <c r="E59" s="11" t="s">
        <v>13</v>
      </c>
      <c r="F59" s="11">
        <v>1</v>
      </c>
      <c r="G59" s="114">
        <v>139.6</v>
      </c>
      <c r="H59" s="114">
        <f t="shared" si="2"/>
        <v>125.4</v>
      </c>
      <c r="I59" s="115">
        <v>265</v>
      </c>
    </row>
    <row r="60" s="63" customFormat="1" ht="19.5" customHeight="1" spans="1:9">
      <c r="A60" s="11">
        <v>5</v>
      </c>
      <c r="B60" s="13" t="s">
        <v>32</v>
      </c>
      <c r="C60" s="13" t="s">
        <v>25</v>
      </c>
      <c r="D60" s="11">
        <v>1.5</v>
      </c>
      <c r="E60" s="11" t="s">
        <v>13</v>
      </c>
      <c r="F60" s="11">
        <v>1</v>
      </c>
      <c r="G60" s="114">
        <v>200.4</v>
      </c>
      <c r="H60" s="114">
        <f t="shared" si="2"/>
        <v>88.6</v>
      </c>
      <c r="I60" s="115">
        <v>289</v>
      </c>
    </row>
    <row r="61" s="63" customFormat="1" ht="19.5" customHeight="1" spans="1:9">
      <c r="A61" s="11">
        <v>6</v>
      </c>
      <c r="B61" s="13" t="s">
        <v>32</v>
      </c>
      <c r="C61" s="13" t="s">
        <v>25</v>
      </c>
      <c r="D61" s="11">
        <v>2</v>
      </c>
      <c r="E61" s="11" t="s">
        <v>13</v>
      </c>
      <c r="F61" s="11">
        <v>1</v>
      </c>
      <c r="G61" s="114">
        <v>200.4</v>
      </c>
      <c r="H61" s="114">
        <f t="shared" si="2"/>
        <v>110.6</v>
      </c>
      <c r="I61" s="115">
        <v>311</v>
      </c>
    </row>
    <row r="62" s="63" customFormat="1" ht="19.5" customHeight="1" spans="1:9">
      <c r="A62" s="11">
        <v>7</v>
      </c>
      <c r="B62" s="13" t="s">
        <v>32</v>
      </c>
      <c r="C62" s="13" t="s">
        <v>33</v>
      </c>
      <c r="D62" s="11">
        <v>1.5</v>
      </c>
      <c r="E62" s="11" t="s">
        <v>13</v>
      </c>
      <c r="F62" s="11">
        <v>1</v>
      </c>
      <c r="G62" s="114">
        <v>322.71</v>
      </c>
      <c r="H62" s="114">
        <f t="shared" si="2"/>
        <v>30.29</v>
      </c>
      <c r="I62" s="115">
        <v>353</v>
      </c>
    </row>
    <row r="63" s="63" customFormat="1" ht="19.5" customHeight="1" spans="1:9">
      <c r="A63" s="11">
        <v>8</v>
      </c>
      <c r="B63" s="13" t="s">
        <v>32</v>
      </c>
      <c r="C63" s="13" t="s">
        <v>33</v>
      </c>
      <c r="D63" s="11">
        <v>2</v>
      </c>
      <c r="E63" s="11" t="s">
        <v>13</v>
      </c>
      <c r="F63" s="11">
        <v>1</v>
      </c>
      <c r="G63" s="114">
        <v>322.71</v>
      </c>
      <c r="H63" s="114">
        <f t="shared" si="2"/>
        <v>53.29</v>
      </c>
      <c r="I63" s="115">
        <v>376</v>
      </c>
    </row>
    <row r="64" s="63" customFormat="1" ht="19.5" customHeight="1" spans="1:9">
      <c r="A64" s="11">
        <v>9</v>
      </c>
      <c r="B64" s="13" t="s">
        <v>32</v>
      </c>
      <c r="C64" s="13" t="s">
        <v>26</v>
      </c>
      <c r="D64" s="11">
        <v>1.5</v>
      </c>
      <c r="E64" s="11" t="s">
        <v>13</v>
      </c>
      <c r="F64" s="11">
        <v>1</v>
      </c>
      <c r="G64" s="114">
        <v>383.35</v>
      </c>
      <c r="H64" s="114">
        <f t="shared" si="2"/>
        <v>56.65</v>
      </c>
      <c r="I64" s="115">
        <v>440</v>
      </c>
    </row>
    <row r="65" s="63" customFormat="1" ht="19.5" customHeight="1" spans="1:9">
      <c r="A65" s="11">
        <v>10</v>
      </c>
      <c r="B65" s="13" t="s">
        <v>32</v>
      </c>
      <c r="C65" s="13" t="s">
        <v>26</v>
      </c>
      <c r="D65" s="11">
        <v>2</v>
      </c>
      <c r="E65" s="11" t="s">
        <v>13</v>
      </c>
      <c r="F65" s="11">
        <v>1</v>
      </c>
      <c r="G65" s="114">
        <v>383.35</v>
      </c>
      <c r="H65" s="114">
        <f t="shared" si="2"/>
        <v>80.65</v>
      </c>
      <c r="I65" s="115">
        <v>464</v>
      </c>
    </row>
    <row r="66" s="63" customFormat="1" ht="19.5" customHeight="1" spans="1:9">
      <c r="A66" s="11">
        <v>11</v>
      </c>
      <c r="B66" s="13" t="s">
        <v>32</v>
      </c>
      <c r="C66" s="13" t="s">
        <v>34</v>
      </c>
      <c r="D66" s="11">
        <v>1.5</v>
      </c>
      <c r="E66" s="11" t="s">
        <v>13</v>
      </c>
      <c r="F66" s="11">
        <v>1</v>
      </c>
      <c r="G66" s="114">
        <v>501.78</v>
      </c>
      <c r="H66" s="114">
        <f t="shared" si="2"/>
        <v>-8.77999999999997</v>
      </c>
      <c r="I66" s="115">
        <v>493</v>
      </c>
    </row>
    <row r="67" s="63" customFormat="1" ht="19.5" customHeight="1" spans="1:9">
      <c r="A67" s="11">
        <v>12</v>
      </c>
      <c r="B67" s="13" t="s">
        <v>32</v>
      </c>
      <c r="C67" s="13" t="s">
        <v>34</v>
      </c>
      <c r="D67" s="11">
        <v>2</v>
      </c>
      <c r="E67" s="11" t="s">
        <v>13</v>
      </c>
      <c r="F67" s="11">
        <v>1</v>
      </c>
      <c r="G67" s="114">
        <v>501.78</v>
      </c>
      <c r="H67" s="114">
        <f t="shared" si="2"/>
        <v>15.22</v>
      </c>
      <c r="I67" s="115">
        <v>517</v>
      </c>
    </row>
    <row r="68" s="63" customFormat="1" ht="19.5" customHeight="1" spans="1:9">
      <c r="A68" s="11">
        <v>13</v>
      </c>
      <c r="B68" s="13" t="s">
        <v>32</v>
      </c>
      <c r="C68" s="13" t="s">
        <v>35</v>
      </c>
      <c r="D68" s="11">
        <v>2.5</v>
      </c>
      <c r="E68" s="11" t="s">
        <v>13</v>
      </c>
      <c r="F68" s="11">
        <v>1</v>
      </c>
      <c r="G68" s="114">
        <v>588.7</v>
      </c>
      <c r="H68" s="114">
        <f t="shared" si="2"/>
        <v>106.3</v>
      </c>
      <c r="I68" s="115">
        <v>695</v>
      </c>
    </row>
    <row r="69" s="63" customFormat="1" ht="19.5" customHeight="1" spans="1:9">
      <c r="A69" s="11">
        <v>14</v>
      </c>
      <c r="B69" s="13" t="s">
        <v>32</v>
      </c>
      <c r="C69" s="13" t="s">
        <v>35</v>
      </c>
      <c r="D69" s="11">
        <v>3</v>
      </c>
      <c r="E69" s="11" t="s">
        <v>13</v>
      </c>
      <c r="F69" s="11">
        <v>1</v>
      </c>
      <c r="G69" s="114">
        <v>588.7</v>
      </c>
      <c r="H69" s="114">
        <f t="shared" si="2"/>
        <v>139.3</v>
      </c>
      <c r="I69" s="115">
        <v>728</v>
      </c>
    </row>
    <row r="70" s="63" customFormat="1" ht="19.5" customHeight="1" spans="1:9">
      <c r="A70" s="11">
        <v>15</v>
      </c>
      <c r="B70" s="13" t="s">
        <v>32</v>
      </c>
      <c r="C70" s="13" t="s">
        <v>35</v>
      </c>
      <c r="D70" s="11">
        <v>3.5</v>
      </c>
      <c r="E70" s="11" t="s">
        <v>13</v>
      </c>
      <c r="F70" s="11">
        <v>1</v>
      </c>
      <c r="G70" s="114">
        <v>588.7</v>
      </c>
      <c r="H70" s="114">
        <f t="shared" si="2"/>
        <v>175.3</v>
      </c>
      <c r="I70" s="115">
        <v>764</v>
      </c>
    </row>
    <row r="71" s="63" customFormat="1" ht="19.5" customHeight="1" spans="1:9">
      <c r="A71" s="11">
        <v>16</v>
      </c>
      <c r="B71" s="13" t="s">
        <v>32</v>
      </c>
      <c r="C71" s="13" t="s">
        <v>35</v>
      </c>
      <c r="D71" s="11">
        <v>4</v>
      </c>
      <c r="E71" s="11" t="s">
        <v>13</v>
      </c>
      <c r="F71" s="11">
        <v>1</v>
      </c>
      <c r="G71" s="114">
        <v>588.7</v>
      </c>
      <c r="H71" s="114">
        <f t="shared" si="2"/>
        <v>216.3</v>
      </c>
      <c r="I71" s="115">
        <v>805</v>
      </c>
    </row>
    <row r="72" s="63" customFormat="1" ht="19.5" customHeight="1" spans="1:9">
      <c r="A72" s="11">
        <v>17</v>
      </c>
      <c r="B72" s="13" t="s">
        <v>32</v>
      </c>
      <c r="C72" s="13" t="s">
        <v>36</v>
      </c>
      <c r="D72" s="11">
        <v>2.5</v>
      </c>
      <c r="E72" s="11" t="s">
        <v>13</v>
      </c>
      <c r="F72" s="11">
        <v>1</v>
      </c>
      <c r="G72" s="114">
        <v>809.38</v>
      </c>
      <c r="H72" s="114">
        <f t="shared" si="2"/>
        <v>60.62</v>
      </c>
      <c r="I72" s="115">
        <v>870</v>
      </c>
    </row>
    <row r="73" s="63" customFormat="1" ht="19.5" customHeight="1" spans="1:9">
      <c r="A73" s="11">
        <v>18</v>
      </c>
      <c r="B73" s="13" t="s">
        <v>32</v>
      </c>
      <c r="C73" s="13" t="s">
        <v>36</v>
      </c>
      <c r="D73" s="11">
        <v>3</v>
      </c>
      <c r="E73" s="11" t="s">
        <v>13</v>
      </c>
      <c r="F73" s="11">
        <v>1</v>
      </c>
      <c r="G73" s="114">
        <v>809.38</v>
      </c>
      <c r="H73" s="114">
        <f t="shared" si="2"/>
        <v>92.62</v>
      </c>
      <c r="I73" s="115">
        <v>902</v>
      </c>
    </row>
    <row r="74" s="63" customFormat="1" ht="19.5" customHeight="1" spans="1:9">
      <c r="A74" s="11">
        <v>19</v>
      </c>
      <c r="B74" s="13" t="s">
        <v>32</v>
      </c>
      <c r="C74" s="13" t="s">
        <v>36</v>
      </c>
      <c r="D74" s="11">
        <v>3.5</v>
      </c>
      <c r="E74" s="11" t="s">
        <v>13</v>
      </c>
      <c r="F74" s="11">
        <v>1</v>
      </c>
      <c r="G74" s="114">
        <v>809.38</v>
      </c>
      <c r="H74" s="114">
        <f t="shared" si="2"/>
        <v>130.62</v>
      </c>
      <c r="I74" s="115">
        <v>940</v>
      </c>
    </row>
    <row r="75" s="63" customFormat="1" ht="19.5" customHeight="1" spans="1:9">
      <c r="A75" s="11">
        <v>20</v>
      </c>
      <c r="B75" s="13" t="s">
        <v>32</v>
      </c>
      <c r="C75" s="13" t="s">
        <v>36</v>
      </c>
      <c r="D75" s="11">
        <v>4</v>
      </c>
      <c r="E75" s="11" t="s">
        <v>13</v>
      </c>
      <c r="F75" s="11">
        <v>1</v>
      </c>
      <c r="G75" s="114">
        <v>809.38</v>
      </c>
      <c r="H75" s="114">
        <f t="shared" si="2"/>
        <v>171.62</v>
      </c>
      <c r="I75" s="115">
        <v>981</v>
      </c>
    </row>
    <row r="76" s="63" customFormat="1" ht="19.5" customHeight="1" spans="1:9">
      <c r="A76" s="11">
        <v>21</v>
      </c>
      <c r="B76" s="13" t="s">
        <v>32</v>
      </c>
      <c r="C76" s="13" t="s">
        <v>37</v>
      </c>
      <c r="D76" s="11">
        <v>2.5</v>
      </c>
      <c r="E76" s="11" t="s">
        <v>13</v>
      </c>
      <c r="F76" s="11">
        <v>1</v>
      </c>
      <c r="G76" s="114">
        <v>1059.09</v>
      </c>
      <c r="H76" s="114">
        <f t="shared" si="2"/>
        <v>28.9100000000001</v>
      </c>
      <c r="I76" s="115">
        <v>1088</v>
      </c>
    </row>
    <row r="77" s="63" customFormat="1" ht="19.5" customHeight="1" spans="1:9">
      <c r="A77" s="11">
        <v>22</v>
      </c>
      <c r="B77" s="13" t="s">
        <v>32</v>
      </c>
      <c r="C77" s="13" t="s">
        <v>37</v>
      </c>
      <c r="D77" s="11">
        <v>3</v>
      </c>
      <c r="E77" s="11" t="s">
        <v>13</v>
      </c>
      <c r="F77" s="11">
        <v>1</v>
      </c>
      <c r="G77" s="114">
        <v>1059.09</v>
      </c>
      <c r="H77" s="114">
        <f t="shared" si="2"/>
        <v>63.9100000000001</v>
      </c>
      <c r="I77" s="115">
        <v>1123</v>
      </c>
    </row>
    <row r="78" s="63" customFormat="1" ht="19.5" customHeight="1" spans="1:9">
      <c r="A78" s="11">
        <v>23</v>
      </c>
      <c r="B78" s="13" t="s">
        <v>32</v>
      </c>
      <c r="C78" s="13" t="s">
        <v>37</v>
      </c>
      <c r="D78" s="11">
        <v>3.5</v>
      </c>
      <c r="E78" s="11" t="s">
        <v>13</v>
      </c>
      <c r="F78" s="11">
        <v>1</v>
      </c>
      <c r="G78" s="114">
        <v>1059.09</v>
      </c>
      <c r="H78" s="114">
        <f t="shared" si="2"/>
        <v>102.91</v>
      </c>
      <c r="I78" s="115">
        <v>1162</v>
      </c>
    </row>
    <row r="79" s="63" customFormat="1" ht="19.5" customHeight="1" spans="1:9">
      <c r="A79" s="11">
        <v>24</v>
      </c>
      <c r="B79" s="13" t="s">
        <v>32</v>
      </c>
      <c r="C79" s="13" t="s">
        <v>37</v>
      </c>
      <c r="D79" s="11">
        <v>4</v>
      </c>
      <c r="E79" s="11" t="s">
        <v>13</v>
      </c>
      <c r="F79" s="11">
        <v>1</v>
      </c>
      <c r="G79" s="114">
        <v>1059.09</v>
      </c>
      <c r="H79" s="114">
        <f t="shared" si="2"/>
        <v>144.91</v>
      </c>
      <c r="I79" s="115">
        <v>1204</v>
      </c>
    </row>
    <row r="80" s="63" customFormat="1" ht="19.5" customHeight="1" spans="1:9">
      <c r="A80" s="11">
        <v>25</v>
      </c>
      <c r="B80" s="13" t="s">
        <v>32</v>
      </c>
      <c r="C80" s="13" t="s">
        <v>38</v>
      </c>
      <c r="D80" s="11">
        <v>2.5</v>
      </c>
      <c r="E80" s="11" t="s">
        <v>13</v>
      </c>
      <c r="F80" s="11">
        <v>1</v>
      </c>
      <c r="G80" s="114">
        <v>1359.85</v>
      </c>
      <c r="H80" s="114">
        <f t="shared" si="2"/>
        <v>57.1500000000001</v>
      </c>
      <c r="I80" s="115">
        <v>1417</v>
      </c>
    </row>
    <row r="81" s="63" customFormat="1" ht="19.5" customHeight="1" spans="1:9">
      <c r="A81" s="11">
        <v>26</v>
      </c>
      <c r="B81" s="13" t="s">
        <v>32</v>
      </c>
      <c r="C81" s="13" t="s">
        <v>38</v>
      </c>
      <c r="D81" s="11">
        <v>3</v>
      </c>
      <c r="E81" s="11" t="s">
        <v>13</v>
      </c>
      <c r="F81" s="11">
        <v>1</v>
      </c>
      <c r="G81" s="114">
        <v>1359.85</v>
      </c>
      <c r="H81" s="114">
        <f t="shared" si="2"/>
        <v>93.1500000000001</v>
      </c>
      <c r="I81" s="115">
        <v>1453</v>
      </c>
    </row>
    <row r="82" s="63" customFormat="1" ht="19.5" customHeight="1" spans="1:9">
      <c r="A82" s="11">
        <v>27</v>
      </c>
      <c r="B82" s="13" t="s">
        <v>32</v>
      </c>
      <c r="C82" s="13" t="s">
        <v>38</v>
      </c>
      <c r="D82" s="11">
        <v>3.5</v>
      </c>
      <c r="E82" s="11" t="s">
        <v>13</v>
      </c>
      <c r="F82" s="11">
        <v>1</v>
      </c>
      <c r="G82" s="114">
        <v>1359.85</v>
      </c>
      <c r="H82" s="114">
        <f t="shared" si="2"/>
        <v>133.15</v>
      </c>
      <c r="I82" s="115">
        <v>1493</v>
      </c>
    </row>
    <row r="83" s="63" customFormat="1" ht="19.5" customHeight="1" spans="1:9">
      <c r="A83" s="11">
        <v>28</v>
      </c>
      <c r="B83" s="13" t="s">
        <v>32</v>
      </c>
      <c r="C83" s="13" t="s">
        <v>38</v>
      </c>
      <c r="D83" s="11">
        <v>4</v>
      </c>
      <c r="E83" s="11" t="s">
        <v>13</v>
      </c>
      <c r="F83" s="11">
        <v>1</v>
      </c>
      <c r="G83" s="114">
        <v>1359.85</v>
      </c>
      <c r="H83" s="114">
        <f t="shared" si="2"/>
        <v>177.15</v>
      </c>
      <c r="I83" s="115">
        <v>1537</v>
      </c>
    </row>
    <row r="84" s="63" customFormat="1" ht="19.5" customHeight="1" spans="1:9">
      <c r="A84" s="11">
        <v>29</v>
      </c>
      <c r="B84" s="13" t="s">
        <v>32</v>
      </c>
      <c r="C84" s="13" t="s">
        <v>39</v>
      </c>
      <c r="D84" s="11">
        <v>2.5</v>
      </c>
      <c r="E84" s="11" t="s">
        <v>13</v>
      </c>
      <c r="F84" s="11">
        <v>1</v>
      </c>
      <c r="G84" s="114">
        <v>1661.62</v>
      </c>
      <c r="H84" s="114">
        <f t="shared" si="2"/>
        <v>33.3800000000001</v>
      </c>
      <c r="I84" s="115">
        <v>1695</v>
      </c>
    </row>
    <row r="85" s="63" customFormat="1" ht="19.5" customHeight="1" spans="1:9">
      <c r="A85" s="11">
        <v>30</v>
      </c>
      <c r="B85" s="13" t="s">
        <v>32</v>
      </c>
      <c r="C85" s="13" t="s">
        <v>39</v>
      </c>
      <c r="D85" s="11">
        <v>3</v>
      </c>
      <c r="E85" s="11" t="s">
        <v>13</v>
      </c>
      <c r="F85" s="11">
        <v>1</v>
      </c>
      <c r="G85" s="114">
        <v>1661.62</v>
      </c>
      <c r="H85" s="114">
        <f t="shared" si="2"/>
        <v>70.3800000000001</v>
      </c>
      <c r="I85" s="115">
        <v>1732</v>
      </c>
    </row>
    <row r="86" ht="19.5" customHeight="1" spans="1:9">
      <c r="A86" s="11">
        <v>31</v>
      </c>
      <c r="B86" s="13" t="s">
        <v>32</v>
      </c>
      <c r="C86" s="13" t="s">
        <v>39</v>
      </c>
      <c r="D86" s="11">
        <v>3.5</v>
      </c>
      <c r="E86" s="11" t="s">
        <v>13</v>
      </c>
      <c r="F86" s="11">
        <v>1</v>
      </c>
      <c r="G86" s="114">
        <v>1661.62</v>
      </c>
      <c r="H86" s="114">
        <f t="shared" si="2"/>
        <v>111.38</v>
      </c>
      <c r="I86" s="115">
        <v>1773</v>
      </c>
    </row>
    <row r="87" ht="19.5" customHeight="1" spans="1:9">
      <c r="A87" s="11">
        <v>32</v>
      </c>
      <c r="B87" s="13" t="s">
        <v>32</v>
      </c>
      <c r="C87" s="13" t="s">
        <v>39</v>
      </c>
      <c r="D87" s="11">
        <v>4</v>
      </c>
      <c r="E87" s="11" t="s">
        <v>13</v>
      </c>
      <c r="F87" s="11">
        <v>1</v>
      </c>
      <c r="G87" s="114">
        <v>1661.62</v>
      </c>
      <c r="H87" s="114">
        <f t="shared" si="2"/>
        <v>156.38</v>
      </c>
      <c r="I87" s="115">
        <v>1818</v>
      </c>
    </row>
    <row r="88" ht="19.5" customHeight="1" spans="1:9">
      <c r="A88" s="11">
        <v>33</v>
      </c>
      <c r="B88" s="13" t="s">
        <v>32</v>
      </c>
      <c r="C88" s="13" t="s">
        <v>40</v>
      </c>
      <c r="D88" s="11">
        <v>2.5</v>
      </c>
      <c r="E88" s="11" t="s">
        <v>13</v>
      </c>
      <c r="F88" s="11">
        <v>1</v>
      </c>
      <c r="G88" s="114">
        <v>2085.42</v>
      </c>
      <c r="H88" s="114">
        <f t="shared" si="2"/>
        <v>-237.42</v>
      </c>
      <c r="I88" s="115">
        <v>1848</v>
      </c>
    </row>
    <row r="89" ht="19.5" customHeight="1" spans="1:9">
      <c r="A89" s="11">
        <v>34</v>
      </c>
      <c r="B89" s="13" t="s">
        <v>32</v>
      </c>
      <c r="C89" s="13" t="s">
        <v>40</v>
      </c>
      <c r="D89" s="11">
        <v>3</v>
      </c>
      <c r="E89" s="11" t="s">
        <v>13</v>
      </c>
      <c r="F89" s="11">
        <v>1</v>
      </c>
      <c r="G89" s="114">
        <v>2085.42</v>
      </c>
      <c r="H89" s="114">
        <f t="shared" si="2"/>
        <v>-199.42</v>
      </c>
      <c r="I89" s="115">
        <v>1886</v>
      </c>
    </row>
    <row r="90" ht="19.5" customHeight="1" spans="1:9">
      <c r="A90" s="11">
        <v>35</v>
      </c>
      <c r="B90" s="13" t="s">
        <v>32</v>
      </c>
      <c r="C90" s="13" t="s">
        <v>40</v>
      </c>
      <c r="D90" s="11">
        <v>3.5</v>
      </c>
      <c r="E90" s="11" t="s">
        <v>13</v>
      </c>
      <c r="F90" s="11">
        <v>1</v>
      </c>
      <c r="G90" s="114">
        <v>2085.42</v>
      </c>
      <c r="H90" s="114">
        <f t="shared" si="2"/>
        <v>-157.42</v>
      </c>
      <c r="I90" s="115">
        <v>1928</v>
      </c>
    </row>
    <row r="91" ht="19.5" customHeight="1" spans="1:9">
      <c r="A91" s="11">
        <v>36</v>
      </c>
      <c r="B91" s="13" t="s">
        <v>32</v>
      </c>
      <c r="C91" s="13" t="s">
        <v>40</v>
      </c>
      <c r="D91" s="11">
        <v>4</v>
      </c>
      <c r="E91" s="11" t="s">
        <v>13</v>
      </c>
      <c r="F91" s="11">
        <v>1</v>
      </c>
      <c r="G91" s="114">
        <v>2085.42</v>
      </c>
      <c r="H91" s="114">
        <f t="shared" si="2"/>
        <v>-111.42</v>
      </c>
      <c r="I91" s="115">
        <v>1974</v>
      </c>
    </row>
    <row r="92" ht="19.5" customHeight="1" spans="1:9">
      <c r="A92" s="11">
        <v>37</v>
      </c>
      <c r="B92" s="13" t="s">
        <v>32</v>
      </c>
      <c r="C92" s="13" t="s">
        <v>41</v>
      </c>
      <c r="D92" s="11">
        <v>2.5</v>
      </c>
      <c r="E92" s="11" t="s">
        <v>13</v>
      </c>
      <c r="F92" s="11">
        <v>1</v>
      </c>
      <c r="G92" s="114">
        <v>2491.9</v>
      </c>
      <c r="H92" s="114">
        <f t="shared" si="2"/>
        <v>-434.9</v>
      </c>
      <c r="I92" s="115">
        <v>2057</v>
      </c>
    </row>
    <row r="93" ht="19.5" customHeight="1" spans="1:9">
      <c r="A93" s="11">
        <v>38</v>
      </c>
      <c r="B93" s="13" t="s">
        <v>32</v>
      </c>
      <c r="C93" s="13" t="s">
        <v>41</v>
      </c>
      <c r="D93" s="11">
        <v>3</v>
      </c>
      <c r="E93" s="11" t="s">
        <v>13</v>
      </c>
      <c r="F93" s="11">
        <v>1</v>
      </c>
      <c r="G93" s="114">
        <v>2491.9</v>
      </c>
      <c r="H93" s="114">
        <f t="shared" si="2"/>
        <v>-394.9</v>
      </c>
      <c r="I93" s="115">
        <v>2097</v>
      </c>
    </row>
    <row r="94" ht="19.5" customHeight="1" spans="1:9">
      <c r="A94" s="11">
        <v>39</v>
      </c>
      <c r="B94" s="13" t="s">
        <v>32</v>
      </c>
      <c r="C94" s="13" t="s">
        <v>41</v>
      </c>
      <c r="D94" s="11">
        <v>3.5</v>
      </c>
      <c r="E94" s="11" t="s">
        <v>13</v>
      </c>
      <c r="F94" s="11">
        <v>1</v>
      </c>
      <c r="G94" s="114">
        <v>2491.9</v>
      </c>
      <c r="H94" s="114">
        <f t="shared" si="2"/>
        <v>-351.9</v>
      </c>
      <c r="I94" s="115">
        <v>2140</v>
      </c>
    </row>
    <row r="95" ht="19.5" customHeight="1" spans="1:9">
      <c r="A95" s="11">
        <v>40</v>
      </c>
      <c r="B95" s="13" t="s">
        <v>32</v>
      </c>
      <c r="C95" s="13" t="s">
        <v>41</v>
      </c>
      <c r="D95" s="11">
        <v>4</v>
      </c>
      <c r="E95" s="11" t="s">
        <v>13</v>
      </c>
      <c r="F95" s="11">
        <v>1</v>
      </c>
      <c r="G95" s="114">
        <v>2491.9</v>
      </c>
      <c r="H95" s="114">
        <f t="shared" si="2"/>
        <v>-304.9</v>
      </c>
      <c r="I95" s="115">
        <v>2187</v>
      </c>
    </row>
    <row r="96" ht="19.5" customHeight="1" spans="1:9">
      <c r="A96" s="11">
        <v>41</v>
      </c>
      <c r="B96" s="13" t="s">
        <v>32</v>
      </c>
      <c r="C96" s="13" t="s">
        <v>42</v>
      </c>
      <c r="D96" s="11">
        <v>2.5</v>
      </c>
      <c r="E96" s="11" t="s">
        <v>13</v>
      </c>
      <c r="F96" s="11">
        <v>1</v>
      </c>
      <c r="G96" s="114">
        <v>4152.36</v>
      </c>
      <c r="H96" s="114">
        <f t="shared" si="2"/>
        <v>-1927.36</v>
      </c>
      <c r="I96" s="115">
        <v>2225</v>
      </c>
    </row>
    <row r="97" ht="19.5" customHeight="1" spans="1:9">
      <c r="A97" s="11">
        <v>42</v>
      </c>
      <c r="B97" s="13" t="s">
        <v>32</v>
      </c>
      <c r="C97" s="13" t="s">
        <v>42</v>
      </c>
      <c r="D97" s="11">
        <v>3</v>
      </c>
      <c r="E97" s="11" t="s">
        <v>13</v>
      </c>
      <c r="F97" s="11">
        <v>1</v>
      </c>
      <c r="G97" s="114">
        <v>4152.36</v>
      </c>
      <c r="H97" s="114">
        <f t="shared" si="2"/>
        <v>-1886.36</v>
      </c>
      <c r="I97" s="115">
        <v>2266</v>
      </c>
    </row>
    <row r="98" ht="19.5" customHeight="1" spans="1:9">
      <c r="A98" s="11">
        <v>43</v>
      </c>
      <c r="B98" s="13" t="s">
        <v>32</v>
      </c>
      <c r="C98" s="13" t="s">
        <v>42</v>
      </c>
      <c r="D98" s="11">
        <v>3.5</v>
      </c>
      <c r="E98" s="11" t="s">
        <v>13</v>
      </c>
      <c r="F98" s="11">
        <v>1</v>
      </c>
      <c r="G98" s="114">
        <v>4152.36</v>
      </c>
      <c r="H98" s="114">
        <f t="shared" si="2"/>
        <v>-1840.36</v>
      </c>
      <c r="I98" s="115">
        <v>2312</v>
      </c>
    </row>
    <row r="99" ht="19.5" customHeight="1" spans="1:9">
      <c r="A99" s="11">
        <v>44</v>
      </c>
      <c r="B99" s="13" t="s">
        <v>32</v>
      </c>
      <c r="C99" s="13" t="s">
        <v>42</v>
      </c>
      <c r="D99" s="11">
        <v>4</v>
      </c>
      <c r="E99" s="11" t="s">
        <v>13</v>
      </c>
      <c r="F99" s="11">
        <v>1</v>
      </c>
      <c r="G99" s="114">
        <v>4152.36</v>
      </c>
      <c r="H99" s="114">
        <f t="shared" si="2"/>
        <v>-1791.36</v>
      </c>
      <c r="I99" s="115">
        <v>2361</v>
      </c>
    </row>
    <row r="100" ht="19.5" customHeight="1" spans="1:9">
      <c r="A100" s="11" t="s">
        <v>43</v>
      </c>
      <c r="B100" s="13" t="s">
        <v>44</v>
      </c>
      <c r="C100" s="13"/>
      <c r="D100" s="11"/>
      <c r="E100" s="11"/>
      <c r="F100" s="11"/>
      <c r="G100" s="114"/>
      <c r="H100" s="114"/>
      <c r="I100" s="115"/>
    </row>
    <row r="101" ht="19.5" customHeight="1" spans="1:9">
      <c r="A101" s="11">
        <v>1</v>
      </c>
      <c r="B101" s="13" t="s">
        <v>44</v>
      </c>
      <c r="C101" s="13" t="s">
        <v>16</v>
      </c>
      <c r="D101" s="11">
        <v>1.5</v>
      </c>
      <c r="E101" s="11" t="s">
        <v>13</v>
      </c>
      <c r="F101" s="11">
        <v>1</v>
      </c>
      <c r="G101" s="114">
        <v>259.91</v>
      </c>
      <c r="H101" s="114">
        <f t="shared" ref="H101:H112" si="3">I101-G101</f>
        <v>85.09</v>
      </c>
      <c r="I101" s="115">
        <v>345</v>
      </c>
    </row>
    <row r="102" ht="19.5" customHeight="1" spans="1:9">
      <c r="A102" s="11">
        <v>2</v>
      </c>
      <c r="B102" s="13" t="s">
        <v>44</v>
      </c>
      <c r="C102" s="13" t="s">
        <v>16</v>
      </c>
      <c r="D102" s="11">
        <v>2</v>
      </c>
      <c r="E102" s="11" t="s">
        <v>13</v>
      </c>
      <c r="F102" s="11">
        <v>1</v>
      </c>
      <c r="G102" s="114">
        <v>259.91</v>
      </c>
      <c r="H102" s="114">
        <f t="shared" si="3"/>
        <v>107.09</v>
      </c>
      <c r="I102" s="115">
        <v>367</v>
      </c>
    </row>
    <row r="103" ht="19.5" customHeight="1" spans="1:9">
      <c r="A103" s="11">
        <v>3</v>
      </c>
      <c r="B103" s="13" t="s">
        <v>44</v>
      </c>
      <c r="C103" s="13" t="s">
        <v>45</v>
      </c>
      <c r="D103" s="11">
        <v>1.5</v>
      </c>
      <c r="E103" s="11" t="s">
        <v>13</v>
      </c>
      <c r="F103" s="11">
        <v>1</v>
      </c>
      <c r="G103" s="114">
        <v>343.5</v>
      </c>
      <c r="H103" s="114">
        <f t="shared" si="3"/>
        <v>97.5</v>
      </c>
      <c r="I103" s="115">
        <v>441</v>
      </c>
    </row>
    <row r="104" ht="19.5" customHeight="1" spans="1:9">
      <c r="A104" s="11">
        <v>4</v>
      </c>
      <c r="B104" s="13" t="s">
        <v>44</v>
      </c>
      <c r="C104" s="13" t="s">
        <v>45</v>
      </c>
      <c r="D104" s="11">
        <v>2</v>
      </c>
      <c r="E104" s="11" t="s">
        <v>13</v>
      </c>
      <c r="F104" s="11">
        <v>1</v>
      </c>
      <c r="G104" s="114">
        <v>343.5</v>
      </c>
      <c r="H104" s="114">
        <f t="shared" si="3"/>
        <v>120.5</v>
      </c>
      <c r="I104" s="115">
        <v>464</v>
      </c>
    </row>
    <row r="105" ht="19.5" customHeight="1" spans="1:9">
      <c r="A105" s="11">
        <v>5</v>
      </c>
      <c r="B105" s="13" t="s">
        <v>44</v>
      </c>
      <c r="C105" s="13" t="s">
        <v>18</v>
      </c>
      <c r="D105" s="11">
        <v>2.5</v>
      </c>
      <c r="E105" s="11" t="s">
        <v>13</v>
      </c>
      <c r="F105" s="11">
        <v>1</v>
      </c>
      <c r="G105" s="114">
        <v>455.42</v>
      </c>
      <c r="H105" s="114">
        <f t="shared" si="3"/>
        <v>254.58</v>
      </c>
      <c r="I105" s="115">
        <v>710</v>
      </c>
    </row>
    <row r="106" ht="19.5" customHeight="1" spans="1:9">
      <c r="A106" s="11">
        <v>6</v>
      </c>
      <c r="B106" s="13" t="s">
        <v>44</v>
      </c>
      <c r="C106" s="13" t="s">
        <v>18</v>
      </c>
      <c r="D106" s="11">
        <v>3</v>
      </c>
      <c r="E106" s="11" t="s">
        <v>13</v>
      </c>
      <c r="F106" s="11">
        <v>1</v>
      </c>
      <c r="G106" s="114">
        <v>455.42</v>
      </c>
      <c r="H106" s="114">
        <f t="shared" si="3"/>
        <v>287.58</v>
      </c>
      <c r="I106" s="115">
        <v>743</v>
      </c>
    </row>
    <row r="107" ht="19.5" customHeight="1" spans="1:9">
      <c r="A107" s="11">
        <v>7</v>
      </c>
      <c r="B107" s="13" t="s">
        <v>44</v>
      </c>
      <c r="C107" s="13" t="s">
        <v>18</v>
      </c>
      <c r="D107" s="11">
        <v>3.5</v>
      </c>
      <c r="E107" s="11" t="s">
        <v>13</v>
      </c>
      <c r="F107" s="11">
        <v>1</v>
      </c>
      <c r="G107" s="114">
        <v>455.42</v>
      </c>
      <c r="H107" s="114">
        <f t="shared" si="3"/>
        <v>323.58</v>
      </c>
      <c r="I107" s="115">
        <v>779</v>
      </c>
    </row>
    <row r="108" ht="19.5" customHeight="1" spans="1:9">
      <c r="A108" s="11">
        <v>8</v>
      </c>
      <c r="B108" s="13" t="s">
        <v>44</v>
      </c>
      <c r="C108" s="13" t="s">
        <v>18</v>
      </c>
      <c r="D108" s="11">
        <v>4</v>
      </c>
      <c r="E108" s="11" t="s">
        <v>13</v>
      </c>
      <c r="F108" s="11">
        <v>1</v>
      </c>
      <c r="G108" s="114">
        <v>455.42</v>
      </c>
      <c r="H108" s="114">
        <f t="shared" si="3"/>
        <v>363.58</v>
      </c>
      <c r="I108" s="115">
        <v>819</v>
      </c>
    </row>
    <row r="109" ht="19.5" customHeight="1" spans="1:9">
      <c r="A109" s="11">
        <v>9</v>
      </c>
      <c r="B109" s="13" t="s">
        <v>44</v>
      </c>
      <c r="C109" s="13" t="s">
        <v>46</v>
      </c>
      <c r="D109" s="11">
        <v>2.5</v>
      </c>
      <c r="E109" s="11" t="s">
        <v>13</v>
      </c>
      <c r="F109" s="11">
        <v>1</v>
      </c>
      <c r="G109" s="114">
        <v>700.87</v>
      </c>
      <c r="H109" s="114">
        <f t="shared" si="3"/>
        <v>325.13</v>
      </c>
      <c r="I109" s="115">
        <v>1026</v>
      </c>
    </row>
    <row r="110" ht="19.5" customHeight="1" spans="1:9">
      <c r="A110" s="11">
        <v>10</v>
      </c>
      <c r="B110" s="13" t="s">
        <v>44</v>
      </c>
      <c r="C110" s="13" t="s">
        <v>46</v>
      </c>
      <c r="D110" s="11">
        <v>3</v>
      </c>
      <c r="E110" s="11" t="s">
        <v>13</v>
      </c>
      <c r="F110" s="11">
        <v>1</v>
      </c>
      <c r="G110" s="114">
        <v>700.87</v>
      </c>
      <c r="H110" s="114">
        <f t="shared" si="3"/>
        <v>360.13</v>
      </c>
      <c r="I110" s="115">
        <v>1061</v>
      </c>
    </row>
    <row r="111" ht="19.5" customHeight="1" spans="1:9">
      <c r="A111" s="11">
        <v>11</v>
      </c>
      <c r="B111" s="13" t="s">
        <v>44</v>
      </c>
      <c r="C111" s="13" t="s">
        <v>46</v>
      </c>
      <c r="D111" s="11">
        <v>3.5</v>
      </c>
      <c r="E111" s="11" t="s">
        <v>13</v>
      </c>
      <c r="F111" s="11">
        <v>1</v>
      </c>
      <c r="G111" s="114">
        <v>700.87</v>
      </c>
      <c r="H111" s="114">
        <f t="shared" si="3"/>
        <v>400.13</v>
      </c>
      <c r="I111" s="115">
        <v>1101</v>
      </c>
    </row>
    <row r="112" ht="19.5" customHeight="1" spans="1:9">
      <c r="A112" s="11">
        <v>12</v>
      </c>
      <c r="B112" s="13" t="s">
        <v>44</v>
      </c>
      <c r="C112" s="13" t="s">
        <v>46</v>
      </c>
      <c r="D112" s="11">
        <v>4</v>
      </c>
      <c r="E112" s="11" t="s">
        <v>13</v>
      </c>
      <c r="F112" s="11">
        <v>1</v>
      </c>
      <c r="G112" s="114">
        <v>700.87</v>
      </c>
      <c r="H112" s="114">
        <f t="shared" si="3"/>
        <v>442.13</v>
      </c>
      <c r="I112" s="115">
        <v>1143</v>
      </c>
    </row>
  </sheetData>
  <mergeCells count="1">
    <mergeCell ref="A1:I1"/>
  </mergeCells>
  <pageMargins left="1.02361111111111" right="0.944444444444444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workbookViewId="0">
      <selection activeCell="O12" sqref="O12"/>
    </sheetView>
  </sheetViews>
  <sheetFormatPr defaultColWidth="9.14285714285714" defaultRowHeight="12"/>
  <cols>
    <col min="1" max="1" width="9.14285714285714" style="111"/>
    <col min="2" max="2" width="22.8571428571429" style="111" customWidth="1"/>
    <col min="3" max="3" width="10.8571428571429" style="111" customWidth="1"/>
    <col min="4" max="4" width="11.2857142857143" style="111" customWidth="1"/>
    <col min="5" max="6" width="10.8571428571429" style="111" customWidth="1"/>
    <col min="7" max="8" width="9.14285714285714" style="111" hidden="1" customWidth="1"/>
    <col min="9" max="9" width="13.7142857142857" style="111" customWidth="1"/>
    <col min="10" max="16384" width="9.14285714285714" style="111"/>
  </cols>
  <sheetData>
    <row r="1" ht="42" customHeight="1" spans="1:9">
      <c r="A1" s="34" t="s">
        <v>47</v>
      </c>
      <c r="B1" s="34"/>
      <c r="C1" s="34"/>
      <c r="D1" s="67"/>
      <c r="E1" s="34"/>
      <c r="F1" s="36"/>
      <c r="G1" s="34"/>
      <c r="H1" s="34"/>
      <c r="I1" s="112"/>
    </row>
    <row r="2" ht="44" customHeight="1" spans="1:9">
      <c r="A2" s="37" t="s">
        <v>1</v>
      </c>
      <c r="B2" s="37" t="s">
        <v>2</v>
      </c>
      <c r="C2" s="37" t="s">
        <v>3</v>
      </c>
      <c r="D2" s="69" t="s">
        <v>4</v>
      </c>
      <c r="E2" s="37" t="s">
        <v>5</v>
      </c>
      <c r="F2" s="38" t="s">
        <v>6</v>
      </c>
      <c r="G2" s="37"/>
      <c r="H2" s="37"/>
      <c r="I2" s="38" t="s">
        <v>48</v>
      </c>
    </row>
    <row r="3" s="110" customFormat="1" ht="18" customHeight="1" spans="1:9">
      <c r="A3" s="39" t="s">
        <v>10</v>
      </c>
      <c r="B3" s="40" t="s">
        <v>49</v>
      </c>
      <c r="C3" s="39"/>
      <c r="D3" s="72"/>
      <c r="E3" s="39"/>
      <c r="F3" s="74"/>
      <c r="G3" s="39"/>
      <c r="H3" s="39"/>
      <c r="I3" s="75"/>
    </row>
    <row r="4" s="110" customFormat="1" ht="18" customHeight="1" spans="1:9">
      <c r="A4" s="39">
        <v>1</v>
      </c>
      <c r="B4" s="40" t="s">
        <v>49</v>
      </c>
      <c r="C4" s="39" t="s">
        <v>26</v>
      </c>
      <c r="D4" s="72">
        <v>2</v>
      </c>
      <c r="E4" s="39" t="s">
        <v>13</v>
      </c>
      <c r="F4" s="74">
        <v>1</v>
      </c>
      <c r="G4" s="39"/>
      <c r="H4" s="39"/>
      <c r="I4" s="75">
        <v>404</v>
      </c>
    </row>
    <row r="5" s="110" customFormat="1" ht="18" customHeight="1" spans="1:9">
      <c r="A5" s="39">
        <v>2</v>
      </c>
      <c r="B5" s="40" t="s">
        <v>49</v>
      </c>
      <c r="C5" s="39" t="s">
        <v>26</v>
      </c>
      <c r="D5" s="72">
        <v>2.5</v>
      </c>
      <c r="E5" s="39" t="s">
        <v>13</v>
      </c>
      <c r="F5" s="74">
        <v>1</v>
      </c>
      <c r="G5" s="39"/>
      <c r="H5" s="39"/>
      <c r="I5" s="75">
        <v>432</v>
      </c>
    </row>
    <row r="6" s="110" customFormat="1" ht="18" customHeight="1" spans="1:9">
      <c r="A6" s="39">
        <v>3</v>
      </c>
      <c r="B6" s="40" t="s">
        <v>49</v>
      </c>
      <c r="C6" s="39" t="s">
        <v>26</v>
      </c>
      <c r="D6" s="72">
        <v>3</v>
      </c>
      <c r="E6" s="39" t="s">
        <v>13</v>
      </c>
      <c r="F6" s="74">
        <v>1</v>
      </c>
      <c r="G6" s="39"/>
      <c r="H6" s="39"/>
      <c r="I6" s="75">
        <v>463</v>
      </c>
    </row>
    <row r="7" s="110" customFormat="1" ht="18" customHeight="1" spans="1:9">
      <c r="A7" s="39">
        <v>4</v>
      </c>
      <c r="B7" s="40" t="s">
        <v>49</v>
      </c>
      <c r="C7" s="39" t="s">
        <v>26</v>
      </c>
      <c r="D7" s="72">
        <v>3.5</v>
      </c>
      <c r="E7" s="39" t="s">
        <v>13</v>
      </c>
      <c r="F7" s="74">
        <v>1</v>
      </c>
      <c r="G7" s="39"/>
      <c r="H7" s="39"/>
      <c r="I7" s="75">
        <v>499</v>
      </c>
    </row>
    <row r="8" s="110" customFormat="1" ht="18" customHeight="1" spans="1:9">
      <c r="A8" s="39">
        <v>5</v>
      </c>
      <c r="B8" s="40" t="s">
        <v>49</v>
      </c>
      <c r="C8" s="39" t="s">
        <v>26</v>
      </c>
      <c r="D8" s="72">
        <v>4</v>
      </c>
      <c r="E8" s="39" t="s">
        <v>13</v>
      </c>
      <c r="F8" s="74">
        <v>1</v>
      </c>
      <c r="G8" s="39"/>
      <c r="H8" s="39"/>
      <c r="I8" s="75">
        <v>538</v>
      </c>
    </row>
    <row r="9" s="110" customFormat="1" ht="18" customHeight="1" spans="1:9">
      <c r="A9" s="39">
        <v>6</v>
      </c>
      <c r="B9" s="40" t="s">
        <v>49</v>
      </c>
      <c r="C9" s="39" t="s">
        <v>35</v>
      </c>
      <c r="D9" s="72">
        <v>2</v>
      </c>
      <c r="E9" s="39" t="s">
        <v>13</v>
      </c>
      <c r="F9" s="74">
        <v>1</v>
      </c>
      <c r="G9" s="39"/>
      <c r="H9" s="39"/>
      <c r="I9" s="75">
        <v>502</v>
      </c>
    </row>
    <row r="10" s="110" customFormat="1" ht="18" customHeight="1" spans="1:9">
      <c r="A10" s="39">
        <v>7</v>
      </c>
      <c r="B10" s="40" t="s">
        <v>49</v>
      </c>
      <c r="C10" s="39" t="s">
        <v>35</v>
      </c>
      <c r="D10" s="72">
        <v>2.5</v>
      </c>
      <c r="E10" s="39" t="s">
        <v>13</v>
      </c>
      <c r="F10" s="74">
        <v>1</v>
      </c>
      <c r="G10" s="39"/>
      <c r="H10" s="39"/>
      <c r="I10" s="75">
        <v>530</v>
      </c>
    </row>
    <row r="11" s="110" customFormat="1" ht="18" customHeight="1" spans="1:9">
      <c r="A11" s="39">
        <v>8</v>
      </c>
      <c r="B11" s="40" t="s">
        <v>49</v>
      </c>
      <c r="C11" s="39" t="s">
        <v>35</v>
      </c>
      <c r="D11" s="72">
        <v>3</v>
      </c>
      <c r="E11" s="39" t="s">
        <v>13</v>
      </c>
      <c r="F11" s="74">
        <v>1</v>
      </c>
      <c r="G11" s="39"/>
      <c r="H11" s="39"/>
      <c r="I11" s="75">
        <v>563</v>
      </c>
    </row>
    <row r="12" s="110" customFormat="1" ht="18" customHeight="1" spans="1:9">
      <c r="A12" s="39">
        <v>9</v>
      </c>
      <c r="B12" s="40" t="s">
        <v>49</v>
      </c>
      <c r="C12" s="39" t="s">
        <v>35</v>
      </c>
      <c r="D12" s="72">
        <v>3.5</v>
      </c>
      <c r="E12" s="39" t="s">
        <v>13</v>
      </c>
      <c r="F12" s="74">
        <v>1</v>
      </c>
      <c r="G12" s="39"/>
      <c r="H12" s="39"/>
      <c r="I12" s="75">
        <v>599</v>
      </c>
    </row>
    <row r="13" s="110" customFormat="1" ht="18" customHeight="1" spans="1:9">
      <c r="A13" s="39">
        <v>10</v>
      </c>
      <c r="B13" s="40" t="s">
        <v>49</v>
      </c>
      <c r="C13" s="39" t="s">
        <v>35</v>
      </c>
      <c r="D13" s="72">
        <v>4</v>
      </c>
      <c r="E13" s="39" t="s">
        <v>13</v>
      </c>
      <c r="F13" s="74">
        <v>1</v>
      </c>
      <c r="G13" s="39"/>
      <c r="H13" s="39"/>
      <c r="I13" s="75">
        <v>639</v>
      </c>
    </row>
    <row r="14" s="110" customFormat="1" ht="18" customHeight="1" spans="1:9">
      <c r="A14" s="39">
        <v>11</v>
      </c>
      <c r="B14" s="40" t="s">
        <v>49</v>
      </c>
      <c r="C14" s="39" t="s">
        <v>36</v>
      </c>
      <c r="D14" s="72">
        <v>2</v>
      </c>
      <c r="E14" s="39" t="s">
        <v>13</v>
      </c>
      <c r="F14" s="74">
        <v>1</v>
      </c>
      <c r="G14" s="39"/>
      <c r="H14" s="39"/>
      <c r="I14" s="75">
        <v>607</v>
      </c>
    </row>
    <row r="15" s="110" customFormat="1" ht="18" customHeight="1" spans="1:9">
      <c r="A15" s="39">
        <v>12</v>
      </c>
      <c r="B15" s="40" t="s">
        <v>49</v>
      </c>
      <c r="C15" s="39" t="s">
        <v>36</v>
      </c>
      <c r="D15" s="72">
        <v>2.5</v>
      </c>
      <c r="E15" s="39" t="s">
        <v>13</v>
      </c>
      <c r="F15" s="74">
        <v>1</v>
      </c>
      <c r="G15" s="39"/>
      <c r="H15" s="39"/>
      <c r="I15" s="75">
        <v>637</v>
      </c>
    </row>
    <row r="16" s="110" customFormat="1" ht="18" customHeight="1" spans="1:9">
      <c r="A16" s="39">
        <v>13</v>
      </c>
      <c r="B16" s="40" t="s">
        <v>49</v>
      </c>
      <c r="C16" s="39" t="s">
        <v>36</v>
      </c>
      <c r="D16" s="72">
        <v>3</v>
      </c>
      <c r="E16" s="39" t="s">
        <v>13</v>
      </c>
      <c r="F16" s="74">
        <v>1</v>
      </c>
      <c r="G16" s="39"/>
      <c r="H16" s="39"/>
      <c r="I16" s="75">
        <v>671</v>
      </c>
    </row>
    <row r="17" s="110" customFormat="1" ht="18" customHeight="1" spans="1:9">
      <c r="A17" s="39">
        <v>14</v>
      </c>
      <c r="B17" s="40" t="s">
        <v>49</v>
      </c>
      <c r="C17" s="39" t="s">
        <v>36</v>
      </c>
      <c r="D17" s="72">
        <v>3.5</v>
      </c>
      <c r="E17" s="39" t="s">
        <v>13</v>
      </c>
      <c r="F17" s="74">
        <v>1</v>
      </c>
      <c r="G17" s="39"/>
      <c r="H17" s="39"/>
      <c r="I17" s="75">
        <v>708</v>
      </c>
    </row>
    <row r="18" s="110" customFormat="1" ht="18" customHeight="1" spans="1:9">
      <c r="A18" s="39">
        <v>15</v>
      </c>
      <c r="B18" s="40" t="s">
        <v>49</v>
      </c>
      <c r="C18" s="39" t="s">
        <v>36</v>
      </c>
      <c r="D18" s="72">
        <v>4</v>
      </c>
      <c r="E18" s="39" t="s">
        <v>13</v>
      </c>
      <c r="F18" s="74">
        <v>1</v>
      </c>
      <c r="G18" s="39"/>
      <c r="H18" s="39"/>
      <c r="I18" s="75">
        <v>750</v>
      </c>
    </row>
    <row r="19" s="110" customFormat="1" ht="18" customHeight="1" spans="1:9">
      <c r="A19" s="39" t="s">
        <v>20</v>
      </c>
      <c r="B19" s="40" t="s">
        <v>50</v>
      </c>
      <c r="C19" s="39"/>
      <c r="D19" s="72"/>
      <c r="E19" s="39"/>
      <c r="F19" s="74"/>
      <c r="G19" s="39"/>
      <c r="H19" s="39"/>
      <c r="I19" s="75"/>
    </row>
    <row r="20" s="110" customFormat="1" ht="18" customHeight="1" spans="1:9">
      <c r="A20" s="39">
        <v>1</v>
      </c>
      <c r="B20" s="40" t="s">
        <v>50</v>
      </c>
      <c r="C20" s="39" t="s">
        <v>26</v>
      </c>
      <c r="D20" s="72">
        <v>2</v>
      </c>
      <c r="E20" s="39" t="s">
        <v>13</v>
      </c>
      <c r="F20" s="74">
        <v>1</v>
      </c>
      <c r="G20" s="39"/>
      <c r="H20" s="39"/>
      <c r="I20" s="75">
        <v>242</v>
      </c>
    </row>
    <row r="21" s="110" customFormat="1" ht="18" customHeight="1" spans="1:9">
      <c r="A21" s="39">
        <v>2</v>
      </c>
      <c r="B21" s="40" t="s">
        <v>50</v>
      </c>
      <c r="C21" s="39" t="s">
        <v>26</v>
      </c>
      <c r="D21" s="72">
        <v>2.5</v>
      </c>
      <c r="E21" s="39" t="s">
        <v>13</v>
      </c>
      <c r="F21" s="74">
        <v>1</v>
      </c>
      <c r="G21" s="39"/>
      <c r="H21" s="39"/>
      <c r="I21" s="75">
        <v>272</v>
      </c>
    </row>
    <row r="22" s="110" customFormat="1" ht="18" customHeight="1" spans="1:9">
      <c r="A22" s="39">
        <v>3</v>
      </c>
      <c r="B22" s="40" t="s">
        <v>50</v>
      </c>
      <c r="C22" s="39" t="s">
        <v>26</v>
      </c>
      <c r="D22" s="72">
        <v>3</v>
      </c>
      <c r="E22" s="39" t="s">
        <v>13</v>
      </c>
      <c r="F22" s="74">
        <v>1</v>
      </c>
      <c r="G22" s="39"/>
      <c r="H22" s="39"/>
      <c r="I22" s="75">
        <v>306</v>
      </c>
    </row>
    <row r="23" s="110" customFormat="1" ht="18" customHeight="1" spans="1:9">
      <c r="A23" s="39">
        <v>4</v>
      </c>
      <c r="B23" s="40" t="s">
        <v>50</v>
      </c>
      <c r="C23" s="39" t="s">
        <v>26</v>
      </c>
      <c r="D23" s="72">
        <v>3.5</v>
      </c>
      <c r="E23" s="39" t="s">
        <v>13</v>
      </c>
      <c r="F23" s="74">
        <v>1</v>
      </c>
      <c r="G23" s="39"/>
      <c r="H23" s="39"/>
      <c r="I23" s="75">
        <v>344</v>
      </c>
    </row>
    <row r="24" s="110" customFormat="1" ht="18" customHeight="1" spans="1:9">
      <c r="A24" s="39">
        <v>5</v>
      </c>
      <c r="B24" s="40" t="s">
        <v>50</v>
      </c>
      <c r="C24" s="39" t="s">
        <v>26</v>
      </c>
      <c r="D24" s="72">
        <v>4</v>
      </c>
      <c r="E24" s="39" t="s">
        <v>13</v>
      </c>
      <c r="F24" s="74">
        <v>1</v>
      </c>
      <c r="G24" s="39"/>
      <c r="H24" s="39"/>
      <c r="I24" s="75">
        <v>385</v>
      </c>
    </row>
    <row r="25" s="110" customFormat="1" ht="18" customHeight="1" spans="1:9">
      <c r="A25" s="39">
        <v>6</v>
      </c>
      <c r="B25" s="40" t="s">
        <v>50</v>
      </c>
      <c r="C25" s="39" t="s">
        <v>35</v>
      </c>
      <c r="D25" s="72">
        <v>2</v>
      </c>
      <c r="E25" s="39" t="s">
        <v>13</v>
      </c>
      <c r="F25" s="74">
        <v>1</v>
      </c>
      <c r="G25" s="39"/>
      <c r="H25" s="39"/>
      <c r="I25" s="75">
        <v>267</v>
      </c>
    </row>
    <row r="26" s="110" customFormat="1" ht="18" customHeight="1" spans="1:9">
      <c r="A26" s="39">
        <v>7</v>
      </c>
      <c r="B26" s="40" t="s">
        <v>50</v>
      </c>
      <c r="C26" s="39" t="s">
        <v>35</v>
      </c>
      <c r="D26" s="72">
        <v>2.5</v>
      </c>
      <c r="E26" s="39" t="s">
        <v>13</v>
      </c>
      <c r="F26" s="74">
        <v>1</v>
      </c>
      <c r="G26" s="39"/>
      <c r="H26" s="39"/>
      <c r="I26" s="75">
        <v>298</v>
      </c>
    </row>
    <row r="27" s="110" customFormat="1" ht="18" customHeight="1" spans="1:9">
      <c r="A27" s="39">
        <v>8</v>
      </c>
      <c r="B27" s="40" t="s">
        <v>50</v>
      </c>
      <c r="C27" s="39" t="s">
        <v>35</v>
      </c>
      <c r="D27" s="72">
        <v>3</v>
      </c>
      <c r="E27" s="39" t="s">
        <v>13</v>
      </c>
      <c r="F27" s="74">
        <v>1</v>
      </c>
      <c r="G27" s="39"/>
      <c r="H27" s="39"/>
      <c r="I27" s="75">
        <v>333</v>
      </c>
    </row>
    <row r="28" s="110" customFormat="1" ht="18" customHeight="1" spans="1:9">
      <c r="A28" s="39">
        <v>9</v>
      </c>
      <c r="B28" s="40" t="s">
        <v>50</v>
      </c>
      <c r="C28" s="39" t="s">
        <v>35</v>
      </c>
      <c r="D28" s="72">
        <v>3.5</v>
      </c>
      <c r="E28" s="39" t="s">
        <v>13</v>
      </c>
      <c r="F28" s="74">
        <v>1</v>
      </c>
      <c r="G28" s="39"/>
      <c r="H28" s="39"/>
      <c r="I28" s="75">
        <v>371</v>
      </c>
    </row>
    <row r="29" s="110" customFormat="1" ht="18" customHeight="1" spans="1:9">
      <c r="A29" s="39">
        <v>10</v>
      </c>
      <c r="B29" s="40" t="s">
        <v>50</v>
      </c>
      <c r="C29" s="39" t="s">
        <v>35</v>
      </c>
      <c r="D29" s="72">
        <v>4</v>
      </c>
      <c r="E29" s="39" t="s">
        <v>13</v>
      </c>
      <c r="F29" s="74">
        <v>1</v>
      </c>
      <c r="G29" s="39"/>
      <c r="H29" s="39"/>
      <c r="I29" s="75">
        <v>414</v>
      </c>
    </row>
    <row r="30" s="110" customFormat="1" ht="18" customHeight="1" spans="1:9">
      <c r="A30" s="39">
        <v>11</v>
      </c>
      <c r="B30" s="40" t="s">
        <v>50</v>
      </c>
      <c r="C30" s="39" t="s">
        <v>36</v>
      </c>
      <c r="D30" s="72">
        <v>2</v>
      </c>
      <c r="E30" s="39" t="s">
        <v>13</v>
      </c>
      <c r="F30" s="74">
        <v>1</v>
      </c>
      <c r="G30" s="39"/>
      <c r="H30" s="39"/>
      <c r="I30" s="75">
        <v>324</v>
      </c>
    </row>
    <row r="31" s="110" customFormat="1" ht="18" customHeight="1" spans="1:9">
      <c r="A31" s="39">
        <v>12</v>
      </c>
      <c r="B31" s="40" t="s">
        <v>50</v>
      </c>
      <c r="C31" s="39" t="s">
        <v>36</v>
      </c>
      <c r="D31" s="72">
        <v>2.5</v>
      </c>
      <c r="E31" s="39" t="s">
        <v>13</v>
      </c>
      <c r="F31" s="74">
        <v>1</v>
      </c>
      <c r="G31" s="39"/>
      <c r="H31" s="39"/>
      <c r="I31" s="75">
        <v>356</v>
      </c>
    </row>
    <row r="32" s="110" customFormat="1" ht="18" customHeight="1" spans="1:9">
      <c r="A32" s="39">
        <v>13</v>
      </c>
      <c r="B32" s="40" t="s">
        <v>50</v>
      </c>
      <c r="C32" s="39" t="s">
        <v>36</v>
      </c>
      <c r="D32" s="72">
        <v>3</v>
      </c>
      <c r="E32" s="39" t="s">
        <v>13</v>
      </c>
      <c r="F32" s="74">
        <v>1</v>
      </c>
      <c r="G32" s="39"/>
      <c r="H32" s="39"/>
      <c r="I32" s="75">
        <v>392</v>
      </c>
    </row>
    <row r="33" s="110" customFormat="1" ht="18" customHeight="1" spans="1:9">
      <c r="A33" s="39">
        <v>14</v>
      </c>
      <c r="B33" s="40" t="s">
        <v>50</v>
      </c>
      <c r="C33" s="39" t="s">
        <v>36</v>
      </c>
      <c r="D33" s="72">
        <v>3.5</v>
      </c>
      <c r="E33" s="39" t="s">
        <v>13</v>
      </c>
      <c r="F33" s="74">
        <v>1</v>
      </c>
      <c r="G33" s="39"/>
      <c r="H33" s="39"/>
      <c r="I33" s="75">
        <v>432</v>
      </c>
    </row>
    <row r="34" s="110" customFormat="1" ht="18" customHeight="1" spans="1:9">
      <c r="A34" s="39">
        <v>15</v>
      </c>
      <c r="B34" s="40" t="s">
        <v>50</v>
      </c>
      <c r="C34" s="39" t="s">
        <v>36</v>
      </c>
      <c r="D34" s="72">
        <v>4</v>
      </c>
      <c r="E34" s="39" t="s">
        <v>13</v>
      </c>
      <c r="F34" s="74">
        <v>1</v>
      </c>
      <c r="G34" s="39"/>
      <c r="H34" s="39"/>
      <c r="I34" s="75">
        <v>476</v>
      </c>
    </row>
    <row r="35" s="110" customFormat="1" ht="18" customHeight="1" spans="1:9">
      <c r="A35" s="39">
        <v>16</v>
      </c>
      <c r="B35" s="40" t="s">
        <v>50</v>
      </c>
      <c r="C35" s="39" t="s">
        <v>37</v>
      </c>
      <c r="D35" s="72">
        <v>2</v>
      </c>
      <c r="E35" s="39" t="s">
        <v>13</v>
      </c>
      <c r="F35" s="74">
        <v>1</v>
      </c>
      <c r="G35" s="39"/>
      <c r="H35" s="39"/>
      <c r="I35" s="75">
        <v>381</v>
      </c>
    </row>
    <row r="36" s="110" customFormat="1" ht="18" customHeight="1" spans="1:9">
      <c r="A36" s="39">
        <v>17</v>
      </c>
      <c r="B36" s="40" t="s">
        <v>50</v>
      </c>
      <c r="C36" s="39" t="s">
        <v>37</v>
      </c>
      <c r="D36" s="72">
        <v>2.5</v>
      </c>
      <c r="E36" s="39" t="s">
        <v>13</v>
      </c>
      <c r="F36" s="74">
        <v>1</v>
      </c>
      <c r="G36" s="39"/>
      <c r="H36" s="39"/>
      <c r="I36" s="75">
        <v>414</v>
      </c>
    </row>
    <row r="37" s="110" customFormat="1" ht="18" customHeight="1" spans="1:9">
      <c r="A37" s="39">
        <v>18</v>
      </c>
      <c r="B37" s="40" t="s">
        <v>50</v>
      </c>
      <c r="C37" s="39" t="s">
        <v>37</v>
      </c>
      <c r="D37" s="72">
        <v>3</v>
      </c>
      <c r="E37" s="39" t="s">
        <v>13</v>
      </c>
      <c r="F37" s="74">
        <v>1</v>
      </c>
      <c r="G37" s="39"/>
      <c r="H37" s="39"/>
      <c r="I37" s="75">
        <v>452</v>
      </c>
    </row>
    <row r="38" s="110" customFormat="1" ht="18" customHeight="1" spans="1:9">
      <c r="A38" s="39">
        <v>19</v>
      </c>
      <c r="B38" s="40" t="s">
        <v>50</v>
      </c>
      <c r="C38" s="39" t="s">
        <v>37</v>
      </c>
      <c r="D38" s="72">
        <v>3.5</v>
      </c>
      <c r="E38" s="39" t="s">
        <v>13</v>
      </c>
      <c r="F38" s="74">
        <v>1</v>
      </c>
      <c r="G38" s="39"/>
      <c r="H38" s="39"/>
      <c r="I38" s="75">
        <v>493</v>
      </c>
    </row>
    <row r="39" s="110" customFormat="1" ht="18" customHeight="1" spans="1:9">
      <c r="A39" s="39">
        <v>20</v>
      </c>
      <c r="B39" s="40" t="s">
        <v>50</v>
      </c>
      <c r="C39" s="39" t="s">
        <v>37</v>
      </c>
      <c r="D39" s="72">
        <v>4</v>
      </c>
      <c r="E39" s="39" t="s">
        <v>13</v>
      </c>
      <c r="F39" s="74">
        <v>1</v>
      </c>
      <c r="G39" s="39"/>
      <c r="H39" s="39"/>
      <c r="I39" s="75">
        <v>537</v>
      </c>
    </row>
    <row r="40" s="110" customFormat="1" ht="18" customHeight="1" spans="1:9">
      <c r="A40" s="39">
        <v>21</v>
      </c>
      <c r="B40" s="40" t="s">
        <v>50</v>
      </c>
      <c r="C40" s="39" t="s">
        <v>38</v>
      </c>
      <c r="D40" s="72">
        <v>2</v>
      </c>
      <c r="E40" s="39" t="s">
        <v>13</v>
      </c>
      <c r="F40" s="74">
        <v>1</v>
      </c>
      <c r="G40" s="39"/>
      <c r="H40" s="39"/>
      <c r="I40" s="75">
        <v>536</v>
      </c>
    </row>
    <row r="41" s="110" customFormat="1" ht="18" customHeight="1" spans="1:9">
      <c r="A41" s="39">
        <v>22</v>
      </c>
      <c r="B41" s="40" t="s">
        <v>50</v>
      </c>
      <c r="C41" s="39" t="s">
        <v>38</v>
      </c>
      <c r="D41" s="72">
        <v>2.5</v>
      </c>
      <c r="E41" s="39" t="s">
        <v>13</v>
      </c>
      <c r="F41" s="74">
        <v>1</v>
      </c>
      <c r="G41" s="39"/>
      <c r="H41" s="39"/>
      <c r="I41" s="75">
        <v>571</v>
      </c>
    </row>
    <row r="42" s="110" customFormat="1" ht="18" customHeight="1" spans="1:9">
      <c r="A42" s="39">
        <v>23</v>
      </c>
      <c r="B42" s="40" t="s">
        <v>50</v>
      </c>
      <c r="C42" s="39" t="s">
        <v>38</v>
      </c>
      <c r="D42" s="72">
        <v>3</v>
      </c>
      <c r="E42" s="39" t="s">
        <v>13</v>
      </c>
      <c r="F42" s="74">
        <v>1</v>
      </c>
      <c r="G42" s="39"/>
      <c r="H42" s="39"/>
      <c r="I42" s="75">
        <v>609</v>
      </c>
    </row>
    <row r="43" s="110" customFormat="1" ht="18" customHeight="1" spans="1:9">
      <c r="A43" s="39">
        <v>24</v>
      </c>
      <c r="B43" s="40" t="s">
        <v>50</v>
      </c>
      <c r="C43" s="39" t="s">
        <v>38</v>
      </c>
      <c r="D43" s="72">
        <v>3.5</v>
      </c>
      <c r="E43" s="39" t="s">
        <v>13</v>
      </c>
      <c r="F43" s="74">
        <v>1</v>
      </c>
      <c r="G43" s="39"/>
      <c r="H43" s="39"/>
      <c r="I43" s="75">
        <v>651</v>
      </c>
    </row>
    <row r="44" s="110" customFormat="1" ht="18" customHeight="1" spans="1:9">
      <c r="A44" s="39">
        <v>25</v>
      </c>
      <c r="B44" s="40" t="s">
        <v>50</v>
      </c>
      <c r="C44" s="39" t="s">
        <v>38</v>
      </c>
      <c r="D44" s="72">
        <v>4</v>
      </c>
      <c r="E44" s="39" t="s">
        <v>13</v>
      </c>
      <c r="F44" s="74">
        <v>1</v>
      </c>
      <c r="G44" s="39"/>
      <c r="H44" s="39"/>
      <c r="I44" s="75">
        <v>697</v>
      </c>
    </row>
    <row r="45" s="110" customFormat="1" ht="18" customHeight="1" spans="1:9">
      <c r="A45" s="39">
        <v>26</v>
      </c>
      <c r="B45" s="40" t="s">
        <v>50</v>
      </c>
      <c r="C45" s="39" t="s">
        <v>51</v>
      </c>
      <c r="D45" s="72">
        <v>2</v>
      </c>
      <c r="E45" s="39" t="s">
        <v>13</v>
      </c>
      <c r="F45" s="74">
        <v>1</v>
      </c>
      <c r="G45" s="39"/>
      <c r="H45" s="39"/>
      <c r="I45" s="75">
        <v>598</v>
      </c>
    </row>
    <row r="46" s="110" customFormat="1" ht="18" customHeight="1" spans="1:9">
      <c r="A46" s="39">
        <v>27</v>
      </c>
      <c r="B46" s="40" t="s">
        <v>50</v>
      </c>
      <c r="C46" s="39" t="s">
        <v>51</v>
      </c>
      <c r="D46" s="72">
        <v>2.5</v>
      </c>
      <c r="E46" s="39" t="s">
        <v>13</v>
      </c>
      <c r="F46" s="74">
        <v>1</v>
      </c>
      <c r="G46" s="39"/>
      <c r="H46" s="39"/>
      <c r="I46" s="75">
        <v>633</v>
      </c>
    </row>
    <row r="47" s="110" customFormat="1" ht="18" customHeight="1" spans="1:9">
      <c r="A47" s="39">
        <v>28</v>
      </c>
      <c r="B47" s="40" t="s">
        <v>50</v>
      </c>
      <c r="C47" s="39" t="s">
        <v>51</v>
      </c>
      <c r="D47" s="72">
        <v>3</v>
      </c>
      <c r="E47" s="39" t="s">
        <v>13</v>
      </c>
      <c r="F47" s="74">
        <v>1</v>
      </c>
      <c r="G47" s="39"/>
      <c r="H47" s="39"/>
      <c r="I47" s="75">
        <v>672</v>
      </c>
    </row>
    <row r="48" s="110" customFormat="1" ht="18" customHeight="1" spans="1:9">
      <c r="A48" s="39">
        <v>29</v>
      </c>
      <c r="B48" s="40" t="s">
        <v>50</v>
      </c>
      <c r="C48" s="39" t="s">
        <v>51</v>
      </c>
      <c r="D48" s="72">
        <v>3.5</v>
      </c>
      <c r="E48" s="39" t="s">
        <v>13</v>
      </c>
      <c r="F48" s="74">
        <v>1</v>
      </c>
      <c r="G48" s="39"/>
      <c r="H48" s="39"/>
      <c r="I48" s="75">
        <v>716</v>
      </c>
    </row>
    <row r="49" s="110" customFormat="1" ht="18" customHeight="1" spans="1:9">
      <c r="A49" s="39">
        <v>30</v>
      </c>
      <c r="B49" s="40" t="s">
        <v>50</v>
      </c>
      <c r="C49" s="39" t="s">
        <v>51</v>
      </c>
      <c r="D49" s="72">
        <v>4</v>
      </c>
      <c r="E49" s="39" t="s">
        <v>13</v>
      </c>
      <c r="F49" s="74">
        <v>1</v>
      </c>
      <c r="G49" s="39"/>
      <c r="H49" s="39"/>
      <c r="I49" s="75">
        <v>763</v>
      </c>
    </row>
    <row r="50" s="110" customFormat="1" ht="18" customHeight="1" spans="1:9">
      <c r="A50" s="39">
        <v>31</v>
      </c>
      <c r="B50" s="40" t="s">
        <v>50</v>
      </c>
      <c r="C50" s="39" t="s">
        <v>40</v>
      </c>
      <c r="D50" s="72">
        <v>2</v>
      </c>
      <c r="E50" s="39" t="s">
        <v>13</v>
      </c>
      <c r="F50" s="74">
        <v>1</v>
      </c>
      <c r="G50" s="39"/>
      <c r="H50" s="39"/>
      <c r="I50" s="75">
        <v>688</v>
      </c>
    </row>
    <row r="51" s="110" customFormat="1" ht="18" customHeight="1" spans="1:9">
      <c r="A51" s="39">
        <v>32</v>
      </c>
      <c r="B51" s="40" t="s">
        <v>50</v>
      </c>
      <c r="C51" s="39" t="s">
        <v>40</v>
      </c>
      <c r="D51" s="72">
        <v>2.5</v>
      </c>
      <c r="E51" s="39" t="s">
        <v>13</v>
      </c>
      <c r="F51" s="74">
        <v>1</v>
      </c>
      <c r="G51" s="39"/>
      <c r="H51" s="39"/>
      <c r="I51" s="75">
        <v>725</v>
      </c>
    </row>
    <row r="52" s="110" customFormat="1" ht="18" customHeight="1" spans="1:9">
      <c r="A52" s="39">
        <v>33</v>
      </c>
      <c r="B52" s="40" t="s">
        <v>50</v>
      </c>
      <c r="C52" s="39" t="s">
        <v>40</v>
      </c>
      <c r="D52" s="72">
        <v>3</v>
      </c>
      <c r="E52" s="39" t="s">
        <v>13</v>
      </c>
      <c r="F52" s="74">
        <v>1</v>
      </c>
      <c r="G52" s="39"/>
      <c r="H52" s="39"/>
      <c r="I52" s="75">
        <v>766</v>
      </c>
    </row>
    <row r="53" s="110" customFormat="1" ht="18" customHeight="1" spans="1:9">
      <c r="A53" s="39">
        <v>34</v>
      </c>
      <c r="B53" s="40" t="s">
        <v>50</v>
      </c>
      <c r="C53" s="39" t="s">
        <v>40</v>
      </c>
      <c r="D53" s="72">
        <v>3.5</v>
      </c>
      <c r="E53" s="39" t="s">
        <v>13</v>
      </c>
      <c r="F53" s="74">
        <v>1</v>
      </c>
      <c r="G53" s="39"/>
      <c r="H53" s="39"/>
      <c r="I53" s="75">
        <v>810</v>
      </c>
    </row>
    <row r="54" s="110" customFormat="1" ht="18" customHeight="1" spans="1:9">
      <c r="A54" s="39">
        <v>35</v>
      </c>
      <c r="B54" s="40" t="s">
        <v>50</v>
      </c>
      <c r="C54" s="39" t="s">
        <v>40</v>
      </c>
      <c r="D54" s="72">
        <v>4</v>
      </c>
      <c r="E54" s="39" t="s">
        <v>13</v>
      </c>
      <c r="F54" s="74">
        <v>1</v>
      </c>
      <c r="G54" s="39"/>
      <c r="H54" s="39"/>
      <c r="I54" s="75">
        <v>858</v>
      </c>
    </row>
    <row r="55" s="110" customFormat="1" ht="18" customHeight="1" spans="1:9">
      <c r="A55" s="39">
        <v>36</v>
      </c>
      <c r="B55" s="40" t="s">
        <v>50</v>
      </c>
      <c r="C55" s="39" t="s">
        <v>41</v>
      </c>
      <c r="D55" s="72">
        <v>2</v>
      </c>
      <c r="E55" s="39" t="s">
        <v>13</v>
      </c>
      <c r="F55" s="74">
        <v>1</v>
      </c>
      <c r="G55" s="39"/>
      <c r="H55" s="39"/>
      <c r="I55" s="75">
        <v>791</v>
      </c>
    </row>
    <row r="56" s="110" customFormat="1" ht="18" customHeight="1" spans="1:9">
      <c r="A56" s="39">
        <v>37</v>
      </c>
      <c r="B56" s="40" t="s">
        <v>50</v>
      </c>
      <c r="C56" s="39" t="s">
        <v>41</v>
      </c>
      <c r="D56" s="72">
        <v>2.5</v>
      </c>
      <c r="E56" s="39" t="s">
        <v>13</v>
      </c>
      <c r="F56" s="74">
        <v>1</v>
      </c>
      <c r="G56" s="39"/>
      <c r="H56" s="39"/>
      <c r="I56" s="75">
        <v>829</v>
      </c>
    </row>
    <row r="57" s="110" customFormat="1" ht="18" customHeight="1" spans="1:9">
      <c r="A57" s="39">
        <v>38</v>
      </c>
      <c r="B57" s="40" t="s">
        <v>50</v>
      </c>
      <c r="C57" s="39" t="s">
        <v>41</v>
      </c>
      <c r="D57" s="72">
        <v>3</v>
      </c>
      <c r="E57" s="39" t="s">
        <v>13</v>
      </c>
      <c r="F57" s="74">
        <v>1</v>
      </c>
      <c r="G57" s="39"/>
      <c r="H57" s="39"/>
      <c r="I57" s="75">
        <v>871</v>
      </c>
    </row>
    <row r="58" s="110" customFormat="1" ht="18" customHeight="1" spans="1:9">
      <c r="A58" s="39">
        <v>39</v>
      </c>
      <c r="B58" s="40" t="s">
        <v>50</v>
      </c>
      <c r="C58" s="39" t="s">
        <v>41</v>
      </c>
      <c r="D58" s="72">
        <v>3.5</v>
      </c>
      <c r="E58" s="39" t="s">
        <v>13</v>
      </c>
      <c r="F58" s="74">
        <v>1</v>
      </c>
      <c r="G58" s="39"/>
      <c r="H58" s="39"/>
      <c r="I58" s="75">
        <v>917</v>
      </c>
    </row>
    <row r="59" s="110" customFormat="1" ht="18" customHeight="1" spans="1:9">
      <c r="A59" s="39">
        <v>40</v>
      </c>
      <c r="B59" s="40" t="s">
        <v>50</v>
      </c>
      <c r="C59" s="39" t="s">
        <v>41</v>
      </c>
      <c r="D59" s="72">
        <v>4</v>
      </c>
      <c r="E59" s="39" t="s">
        <v>13</v>
      </c>
      <c r="F59" s="74">
        <v>1</v>
      </c>
      <c r="G59" s="39"/>
      <c r="H59" s="39"/>
      <c r="I59" s="75">
        <v>966</v>
      </c>
    </row>
  </sheetData>
  <mergeCells count="1">
    <mergeCell ref="A1:I1"/>
  </mergeCells>
  <pageMargins left="0.984027777777778" right="0.984027777777778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3"/>
  <sheetViews>
    <sheetView topLeftCell="A276" workbookViewId="0">
      <selection activeCell="L295" sqref="L295"/>
    </sheetView>
  </sheetViews>
  <sheetFormatPr defaultColWidth="9" defaultRowHeight="13.5"/>
  <cols>
    <col min="1" max="1" width="5.32380952380952" style="77" customWidth="1"/>
    <col min="2" max="2" width="36.1428571428571" style="79" customWidth="1"/>
    <col min="3" max="3" width="19.6" style="80" customWidth="1"/>
    <col min="4" max="4" width="10.4380952380952" style="81" customWidth="1"/>
    <col min="5" max="5" width="6.85714285714286" style="77" customWidth="1"/>
    <col min="6" max="6" width="6.85714285714286" style="82" customWidth="1"/>
    <col min="7" max="8" width="9.57142857142857" style="77" hidden="1" customWidth="1"/>
    <col min="9" max="9" width="12.7047619047619" style="82" customWidth="1"/>
    <col min="10" max="10" width="10.8190476190476" style="83"/>
    <col min="11" max="11" width="13" style="77"/>
    <col min="12" max="12" width="9.81904761904762" style="77"/>
    <col min="13" max="16384" width="9" style="77"/>
  </cols>
  <sheetData>
    <row r="1" s="77" customFormat="1" ht="42" customHeight="1" spans="1:10">
      <c r="A1" s="34" t="s">
        <v>52</v>
      </c>
      <c r="B1" s="34"/>
      <c r="C1" s="35"/>
      <c r="D1" s="67"/>
      <c r="E1" s="34"/>
      <c r="F1" s="36"/>
      <c r="G1" s="34"/>
      <c r="H1" s="34"/>
      <c r="I1" s="36"/>
      <c r="J1" s="83"/>
    </row>
    <row r="2" s="78" customFormat="1" ht="51" customHeight="1" spans="1:10">
      <c r="A2" s="84" t="s">
        <v>1</v>
      </c>
      <c r="B2" s="37" t="s">
        <v>2</v>
      </c>
      <c r="C2" s="37" t="s">
        <v>3</v>
      </c>
      <c r="D2" s="69" t="s">
        <v>4</v>
      </c>
      <c r="E2" s="37" t="s">
        <v>5</v>
      </c>
      <c r="F2" s="38" t="s">
        <v>6</v>
      </c>
      <c r="G2" s="37" t="s">
        <v>7</v>
      </c>
      <c r="H2" s="37" t="s">
        <v>8</v>
      </c>
      <c r="I2" s="38" t="s">
        <v>9</v>
      </c>
      <c r="J2" s="98"/>
    </row>
    <row r="3" s="77" customFormat="1" ht="20" customHeight="1" spans="1:10">
      <c r="A3" s="39" t="s">
        <v>10</v>
      </c>
      <c r="B3" s="40" t="s">
        <v>53</v>
      </c>
      <c r="C3" s="40"/>
      <c r="D3" s="72"/>
      <c r="E3" s="39"/>
      <c r="F3" s="74"/>
      <c r="G3" s="85"/>
      <c r="H3" s="85"/>
      <c r="I3" s="75"/>
      <c r="J3" s="83"/>
    </row>
    <row r="4" s="77" customFormat="1" ht="20" customHeight="1" spans="1:9">
      <c r="A4" s="39">
        <v>1</v>
      </c>
      <c r="B4" s="40" t="s">
        <v>54</v>
      </c>
      <c r="C4" s="40" t="s">
        <v>55</v>
      </c>
      <c r="D4" s="72">
        <v>2</v>
      </c>
      <c r="E4" s="39" t="s">
        <v>13</v>
      </c>
      <c r="F4" s="74">
        <v>1</v>
      </c>
      <c r="G4" s="86">
        <v>55.43</v>
      </c>
      <c r="H4" s="87">
        <v>115.21</v>
      </c>
      <c r="I4" s="99">
        <v>198</v>
      </c>
    </row>
    <row r="5" s="77" customFormat="1" ht="20" customHeight="1" spans="1:11">
      <c r="A5" s="39">
        <v>2</v>
      </c>
      <c r="B5" s="40" t="s">
        <v>56</v>
      </c>
      <c r="C5" s="40" t="s">
        <v>57</v>
      </c>
      <c r="D5" s="72">
        <v>2</v>
      </c>
      <c r="E5" s="39" t="s">
        <v>13</v>
      </c>
      <c r="F5" s="74">
        <v>1</v>
      </c>
      <c r="G5" s="86">
        <v>95.83</v>
      </c>
      <c r="H5" s="87">
        <v>120.78</v>
      </c>
      <c r="I5" s="85">
        <v>232</v>
      </c>
      <c r="K5" s="100"/>
    </row>
    <row r="6" s="77" customFormat="1" ht="20" customHeight="1" spans="1:11">
      <c r="A6" s="39">
        <v>3</v>
      </c>
      <c r="B6" s="40" t="s">
        <v>58</v>
      </c>
      <c r="C6" s="40" t="s">
        <v>59</v>
      </c>
      <c r="D6" s="72">
        <v>2</v>
      </c>
      <c r="E6" s="39" t="s">
        <v>13</v>
      </c>
      <c r="F6" s="74">
        <v>1</v>
      </c>
      <c r="G6" s="86">
        <v>128.07</v>
      </c>
      <c r="H6" s="87">
        <v>125.01</v>
      </c>
      <c r="I6" s="85">
        <v>261</v>
      </c>
      <c r="K6" s="100"/>
    </row>
    <row r="7" s="77" customFormat="1" ht="20" customHeight="1" spans="1:11">
      <c r="A7" s="39">
        <v>4</v>
      </c>
      <c r="B7" s="40" t="s">
        <v>60</v>
      </c>
      <c r="C7" s="40" t="s">
        <v>61</v>
      </c>
      <c r="D7" s="72">
        <v>2</v>
      </c>
      <c r="E7" s="39" t="s">
        <v>13</v>
      </c>
      <c r="F7" s="74">
        <v>1</v>
      </c>
      <c r="G7" s="86">
        <v>260.19</v>
      </c>
      <c r="H7" s="86">
        <v>135.99</v>
      </c>
      <c r="I7" s="85">
        <v>365</v>
      </c>
      <c r="K7" s="100"/>
    </row>
    <row r="8" s="77" customFormat="1" ht="20" customHeight="1" spans="1:11">
      <c r="A8" s="39">
        <v>5</v>
      </c>
      <c r="B8" s="40" t="s">
        <v>62</v>
      </c>
      <c r="C8" s="40" t="s">
        <v>63</v>
      </c>
      <c r="D8" s="72">
        <v>2</v>
      </c>
      <c r="E8" s="39" t="s">
        <v>13</v>
      </c>
      <c r="F8" s="74">
        <v>1</v>
      </c>
      <c r="G8" s="86">
        <v>365.51</v>
      </c>
      <c r="H8" s="86">
        <v>142.78</v>
      </c>
      <c r="I8" s="85">
        <v>426</v>
      </c>
      <c r="K8" s="100"/>
    </row>
    <row r="9" s="77" customFormat="1" ht="20" customHeight="1" spans="1:11">
      <c r="A9" s="39">
        <v>6</v>
      </c>
      <c r="B9" s="40" t="s">
        <v>64</v>
      </c>
      <c r="C9" s="40" t="s">
        <v>65</v>
      </c>
      <c r="D9" s="72">
        <v>2</v>
      </c>
      <c r="E9" s="39" t="s">
        <v>13</v>
      </c>
      <c r="F9" s="74">
        <v>1</v>
      </c>
      <c r="G9" s="86">
        <v>565.8</v>
      </c>
      <c r="H9" s="86">
        <v>153.42</v>
      </c>
      <c r="I9" s="85">
        <v>564</v>
      </c>
      <c r="K9" s="100"/>
    </row>
    <row r="10" s="77" customFormat="1" ht="20" customHeight="1" spans="1:11">
      <c r="A10" s="39">
        <v>7</v>
      </c>
      <c r="B10" s="88" t="s">
        <v>66</v>
      </c>
      <c r="C10" s="40" t="s">
        <v>12</v>
      </c>
      <c r="D10" s="72"/>
      <c r="E10" s="39" t="s">
        <v>67</v>
      </c>
      <c r="F10" s="74">
        <v>1</v>
      </c>
      <c r="G10" s="86">
        <v>2341.13</v>
      </c>
      <c r="H10" s="86">
        <v>0</v>
      </c>
      <c r="I10" s="85">
        <v>2214</v>
      </c>
      <c r="K10" s="100"/>
    </row>
    <row r="11" s="77" customFormat="1" ht="20" customHeight="1" spans="1:9">
      <c r="A11" s="39">
        <v>8</v>
      </c>
      <c r="B11" s="40" t="s">
        <v>68</v>
      </c>
      <c r="C11" s="40" t="s">
        <v>69</v>
      </c>
      <c r="D11" s="72"/>
      <c r="E11" s="39" t="s">
        <v>67</v>
      </c>
      <c r="F11" s="74">
        <v>1</v>
      </c>
      <c r="G11" s="86">
        <v>3192.4</v>
      </c>
      <c r="H11" s="86">
        <v>0</v>
      </c>
      <c r="I11" s="101">
        <v>3024</v>
      </c>
    </row>
    <row r="12" s="77" customFormat="1" ht="20" customHeight="1" spans="1:9">
      <c r="A12" s="39">
        <v>9</v>
      </c>
      <c r="B12" s="40" t="s">
        <v>68</v>
      </c>
      <c r="C12" s="89" t="s">
        <v>70</v>
      </c>
      <c r="D12" s="90"/>
      <c r="E12" s="39" t="s">
        <v>67</v>
      </c>
      <c r="F12" s="91">
        <v>1</v>
      </c>
      <c r="G12" s="92">
        <v>3553.5</v>
      </c>
      <c r="H12" s="86">
        <v>0</v>
      </c>
      <c r="I12" s="101">
        <v>3367</v>
      </c>
    </row>
    <row r="13" s="77" customFormat="1" ht="20" customHeight="1" spans="1:9">
      <c r="A13" s="39">
        <v>10</v>
      </c>
      <c r="B13" s="40" t="s">
        <v>68</v>
      </c>
      <c r="C13" s="89" t="s">
        <v>15</v>
      </c>
      <c r="D13" s="90"/>
      <c r="E13" s="39" t="s">
        <v>67</v>
      </c>
      <c r="F13" s="74">
        <v>1</v>
      </c>
      <c r="G13" s="86">
        <v>7653.35</v>
      </c>
      <c r="H13" s="86">
        <v>0</v>
      </c>
      <c r="I13" s="101">
        <v>7260</v>
      </c>
    </row>
    <row r="14" s="77" customFormat="1" ht="20" customHeight="1" spans="1:9">
      <c r="A14" s="39">
        <v>11</v>
      </c>
      <c r="B14" s="40" t="s">
        <v>68</v>
      </c>
      <c r="C14" s="89" t="s">
        <v>71</v>
      </c>
      <c r="D14" s="90"/>
      <c r="E14" s="39" t="s">
        <v>67</v>
      </c>
      <c r="F14" s="74">
        <v>1</v>
      </c>
      <c r="G14" s="86">
        <v>10877.6</v>
      </c>
      <c r="H14" s="86">
        <v>0</v>
      </c>
      <c r="I14" s="101">
        <v>10325</v>
      </c>
    </row>
    <row r="15" s="77" customFormat="1" ht="20" customHeight="1" spans="1:9">
      <c r="A15" s="39">
        <v>12</v>
      </c>
      <c r="B15" s="40" t="s">
        <v>68</v>
      </c>
      <c r="C15" s="89" t="s">
        <v>72</v>
      </c>
      <c r="D15" s="90"/>
      <c r="E15" s="39" t="s">
        <v>67</v>
      </c>
      <c r="F15" s="74">
        <v>1</v>
      </c>
      <c r="G15" s="86">
        <v>13984.06</v>
      </c>
      <c r="H15" s="86">
        <v>0</v>
      </c>
      <c r="I15" s="101">
        <v>13283</v>
      </c>
    </row>
    <row r="16" s="77" customFormat="1" ht="20" customHeight="1" spans="1:10">
      <c r="A16" s="39" t="s">
        <v>20</v>
      </c>
      <c r="B16" s="40" t="s">
        <v>73</v>
      </c>
      <c r="C16" s="40"/>
      <c r="D16" s="72"/>
      <c r="E16" s="39"/>
      <c r="F16" s="74"/>
      <c r="G16" s="86"/>
      <c r="H16" s="86"/>
      <c r="I16" s="75"/>
      <c r="J16" s="83"/>
    </row>
    <row r="17" s="77" customFormat="1" ht="28" customHeight="1" spans="1:9">
      <c r="A17" s="39">
        <v>1</v>
      </c>
      <c r="B17" s="93" t="s">
        <v>74</v>
      </c>
      <c r="C17" s="40" t="s">
        <v>75</v>
      </c>
      <c r="D17" s="72">
        <v>2</v>
      </c>
      <c r="E17" s="39" t="s">
        <v>13</v>
      </c>
      <c r="F17" s="74">
        <v>1</v>
      </c>
      <c r="G17" s="86">
        <v>442.68</v>
      </c>
      <c r="H17" s="86">
        <v>140.41</v>
      </c>
      <c r="I17" s="101">
        <v>585</v>
      </c>
    </row>
    <row r="18" s="77" customFormat="1" ht="28" customHeight="1" spans="1:9">
      <c r="A18" s="39">
        <v>2</v>
      </c>
      <c r="B18" s="40" t="s">
        <v>76</v>
      </c>
      <c r="C18" s="40" t="s">
        <v>77</v>
      </c>
      <c r="D18" s="72">
        <v>2</v>
      </c>
      <c r="E18" s="39" t="s">
        <v>13</v>
      </c>
      <c r="F18" s="74">
        <v>1</v>
      </c>
      <c r="G18" s="86">
        <v>551.46</v>
      </c>
      <c r="H18" s="86">
        <v>149.71</v>
      </c>
      <c r="I18" s="101">
        <v>687</v>
      </c>
    </row>
    <row r="19" s="77" customFormat="1" ht="28" customHeight="1" spans="1:9">
      <c r="A19" s="39">
        <v>3</v>
      </c>
      <c r="B19" s="40" t="s">
        <v>78</v>
      </c>
      <c r="C19" s="40" t="s">
        <v>79</v>
      </c>
      <c r="D19" s="72">
        <v>2</v>
      </c>
      <c r="E19" s="39" t="s">
        <v>13</v>
      </c>
      <c r="F19" s="74">
        <v>1</v>
      </c>
      <c r="G19" s="86">
        <v>660.39</v>
      </c>
      <c r="H19" s="86">
        <v>158.98</v>
      </c>
      <c r="I19" s="101">
        <v>799</v>
      </c>
    </row>
    <row r="20" s="77" customFormat="1" ht="28" customHeight="1" spans="1:9">
      <c r="A20" s="39">
        <v>4</v>
      </c>
      <c r="B20" s="40" t="s">
        <v>80</v>
      </c>
      <c r="C20" s="40" t="s">
        <v>81</v>
      </c>
      <c r="D20" s="72">
        <v>2</v>
      </c>
      <c r="E20" s="39" t="s">
        <v>13</v>
      </c>
      <c r="F20" s="74">
        <v>1</v>
      </c>
      <c r="G20" s="86">
        <v>728.38</v>
      </c>
      <c r="H20" s="86">
        <v>168.21</v>
      </c>
      <c r="I20" s="101">
        <v>879</v>
      </c>
    </row>
    <row r="21" s="77" customFormat="1" ht="20" customHeight="1" spans="1:9">
      <c r="A21" s="39">
        <v>5</v>
      </c>
      <c r="B21" s="40" t="s">
        <v>82</v>
      </c>
      <c r="C21" s="40" t="s">
        <v>83</v>
      </c>
      <c r="D21" s="72"/>
      <c r="E21" s="39" t="s">
        <v>67</v>
      </c>
      <c r="F21" s="74">
        <v>1</v>
      </c>
      <c r="G21" s="86">
        <v>8723.76</v>
      </c>
      <c r="H21" s="86">
        <v>0</v>
      </c>
      <c r="I21" s="101">
        <v>6545</v>
      </c>
    </row>
    <row r="22" s="77" customFormat="1" ht="20" customHeight="1" spans="1:9">
      <c r="A22" s="39">
        <v>6</v>
      </c>
      <c r="B22" s="40" t="s">
        <v>82</v>
      </c>
      <c r="C22" s="40" t="s">
        <v>84</v>
      </c>
      <c r="D22" s="72"/>
      <c r="E22" s="39" t="s">
        <v>67</v>
      </c>
      <c r="F22" s="74">
        <v>1</v>
      </c>
      <c r="G22" s="86">
        <v>9236.02</v>
      </c>
      <c r="H22" s="86">
        <v>0</v>
      </c>
      <c r="I22" s="101">
        <v>6742</v>
      </c>
    </row>
    <row r="23" s="77" customFormat="1" ht="20" customHeight="1" spans="1:9">
      <c r="A23" s="39">
        <v>7</v>
      </c>
      <c r="B23" s="40" t="s">
        <v>82</v>
      </c>
      <c r="C23" s="40" t="s">
        <v>85</v>
      </c>
      <c r="D23" s="72"/>
      <c r="E23" s="39" t="s">
        <v>67</v>
      </c>
      <c r="F23" s="74">
        <v>1</v>
      </c>
      <c r="G23" s="86">
        <v>9958.93</v>
      </c>
      <c r="H23" s="86">
        <v>0</v>
      </c>
      <c r="I23" s="101">
        <v>8493</v>
      </c>
    </row>
    <row r="24" s="77" customFormat="1" ht="20" customHeight="1" spans="1:9">
      <c r="A24" s="39">
        <v>8</v>
      </c>
      <c r="B24" s="40" t="s">
        <v>82</v>
      </c>
      <c r="C24" s="40" t="s">
        <v>86</v>
      </c>
      <c r="D24" s="72"/>
      <c r="E24" s="39" t="s">
        <v>67</v>
      </c>
      <c r="F24" s="74">
        <v>1</v>
      </c>
      <c r="G24" s="86">
        <v>10596.72</v>
      </c>
      <c r="H24" s="86">
        <v>0</v>
      </c>
      <c r="I24" s="101">
        <v>9074</v>
      </c>
    </row>
    <row r="25" s="77" customFormat="1" ht="20" customHeight="1" spans="1:9">
      <c r="A25" s="39">
        <v>9</v>
      </c>
      <c r="B25" s="40" t="s">
        <v>87</v>
      </c>
      <c r="C25" s="40" t="s">
        <v>88</v>
      </c>
      <c r="D25" s="72"/>
      <c r="E25" s="39" t="s">
        <v>89</v>
      </c>
      <c r="F25" s="74">
        <v>1</v>
      </c>
      <c r="G25" s="86">
        <v>411.34</v>
      </c>
      <c r="H25" s="86">
        <v>0</v>
      </c>
      <c r="I25" s="101">
        <v>374</v>
      </c>
    </row>
    <row r="26" s="77" customFormat="1" ht="20" customHeight="1" spans="1:9">
      <c r="A26" s="39">
        <v>10</v>
      </c>
      <c r="B26" s="40" t="s">
        <v>87</v>
      </c>
      <c r="C26" s="40" t="s">
        <v>90</v>
      </c>
      <c r="D26" s="72"/>
      <c r="E26" s="39" t="s">
        <v>89</v>
      </c>
      <c r="F26" s="74">
        <v>1</v>
      </c>
      <c r="G26" s="86">
        <v>493.58</v>
      </c>
      <c r="H26" s="86">
        <v>0</v>
      </c>
      <c r="I26" s="101">
        <v>456</v>
      </c>
    </row>
    <row r="27" s="77" customFormat="1" ht="20" customHeight="1" spans="1:9">
      <c r="A27" s="39">
        <v>11</v>
      </c>
      <c r="B27" s="40" t="s">
        <v>87</v>
      </c>
      <c r="C27" s="40" t="s">
        <v>26</v>
      </c>
      <c r="D27" s="72"/>
      <c r="E27" s="39" t="s">
        <v>89</v>
      </c>
      <c r="F27" s="74">
        <v>1</v>
      </c>
      <c r="G27" s="86">
        <v>684.55</v>
      </c>
      <c r="H27" s="86">
        <v>0</v>
      </c>
      <c r="I27" s="101">
        <v>619</v>
      </c>
    </row>
    <row r="28" s="77" customFormat="1" ht="20" customHeight="1" spans="1:9">
      <c r="A28" s="39">
        <v>12</v>
      </c>
      <c r="B28" s="40" t="s">
        <v>87</v>
      </c>
      <c r="C28" s="40" t="s">
        <v>91</v>
      </c>
      <c r="D28" s="72"/>
      <c r="E28" s="39" t="s">
        <v>89</v>
      </c>
      <c r="F28" s="74">
        <v>1</v>
      </c>
      <c r="G28" s="86">
        <v>835.55</v>
      </c>
      <c r="H28" s="86">
        <v>0</v>
      </c>
      <c r="I28" s="101">
        <v>751</v>
      </c>
    </row>
    <row r="29" s="77" customFormat="1" ht="20" customHeight="1" spans="1:11">
      <c r="A29" s="39" t="s">
        <v>23</v>
      </c>
      <c r="B29" s="40" t="s">
        <v>92</v>
      </c>
      <c r="C29" s="40"/>
      <c r="D29" s="72"/>
      <c r="E29" s="40"/>
      <c r="F29" s="94"/>
      <c r="G29" s="86"/>
      <c r="H29" s="86"/>
      <c r="I29" s="75"/>
      <c r="J29" s="83"/>
      <c r="K29" s="100"/>
    </row>
    <row r="30" s="77" customFormat="1" ht="20" customHeight="1" spans="1:11">
      <c r="A30" s="39">
        <v>1</v>
      </c>
      <c r="B30" s="40" t="s">
        <v>93</v>
      </c>
      <c r="C30" s="40" t="s">
        <v>94</v>
      </c>
      <c r="D30" s="72">
        <v>2</v>
      </c>
      <c r="E30" s="39" t="s">
        <v>13</v>
      </c>
      <c r="F30" s="74">
        <v>1</v>
      </c>
      <c r="G30" s="86">
        <v>84.88</v>
      </c>
      <c r="H30" s="95">
        <v>120.81</v>
      </c>
      <c r="I30" s="101">
        <v>227</v>
      </c>
      <c r="K30" s="102"/>
    </row>
    <row r="31" s="77" customFormat="1" ht="20" customHeight="1" spans="1:11">
      <c r="A31" s="39">
        <v>2</v>
      </c>
      <c r="B31" s="40" t="s">
        <v>95</v>
      </c>
      <c r="C31" s="40" t="s">
        <v>96</v>
      </c>
      <c r="D31" s="72">
        <v>2</v>
      </c>
      <c r="E31" s="39" t="s">
        <v>13</v>
      </c>
      <c r="F31" s="74">
        <v>1</v>
      </c>
      <c r="G31" s="86">
        <v>107.79</v>
      </c>
      <c r="H31" s="95">
        <v>125.04</v>
      </c>
      <c r="I31" s="101">
        <v>248</v>
      </c>
      <c r="K31" s="102"/>
    </row>
    <row r="32" s="77" customFormat="1" ht="20" customHeight="1" spans="1:11">
      <c r="A32" s="39">
        <v>3</v>
      </c>
      <c r="B32" s="40" t="s">
        <v>97</v>
      </c>
      <c r="C32" s="40" t="s">
        <v>98</v>
      </c>
      <c r="D32" s="72">
        <v>2</v>
      </c>
      <c r="E32" s="39" t="s">
        <v>13</v>
      </c>
      <c r="F32" s="74">
        <v>1</v>
      </c>
      <c r="G32" s="86">
        <v>167.83</v>
      </c>
      <c r="H32" s="95">
        <v>136.02</v>
      </c>
      <c r="I32" s="101">
        <v>322</v>
      </c>
      <c r="K32" s="102"/>
    </row>
    <row r="33" s="77" customFormat="1" ht="20" customHeight="1" spans="1:11">
      <c r="A33" s="39">
        <v>4</v>
      </c>
      <c r="B33" s="40" t="s">
        <v>99</v>
      </c>
      <c r="C33" s="40" t="s">
        <v>100</v>
      </c>
      <c r="D33" s="72">
        <v>2</v>
      </c>
      <c r="E33" s="39" t="s">
        <v>13</v>
      </c>
      <c r="F33" s="74">
        <v>1</v>
      </c>
      <c r="G33" s="86">
        <v>434.34</v>
      </c>
      <c r="H33" s="95">
        <v>142.81</v>
      </c>
      <c r="I33" s="101">
        <v>404</v>
      </c>
      <c r="K33" s="102"/>
    </row>
    <row r="34" s="77" customFormat="1" ht="20" customHeight="1" spans="1:11">
      <c r="A34" s="39">
        <v>5</v>
      </c>
      <c r="B34" s="40" t="s">
        <v>101</v>
      </c>
      <c r="C34" s="40" t="s">
        <v>102</v>
      </c>
      <c r="D34" s="72"/>
      <c r="E34" s="39" t="s">
        <v>103</v>
      </c>
      <c r="F34" s="74">
        <v>1</v>
      </c>
      <c r="G34" s="95">
        <v>198.08</v>
      </c>
      <c r="H34" s="95">
        <v>0</v>
      </c>
      <c r="I34" s="101">
        <v>195</v>
      </c>
      <c r="K34" s="100"/>
    </row>
    <row r="35" s="77" customFormat="1" ht="20" customHeight="1" spans="1:9">
      <c r="A35" s="39">
        <v>6</v>
      </c>
      <c r="B35" s="40" t="s">
        <v>101</v>
      </c>
      <c r="C35" s="40" t="s">
        <v>104</v>
      </c>
      <c r="D35" s="72"/>
      <c r="E35" s="39" t="s">
        <v>103</v>
      </c>
      <c r="F35" s="74">
        <v>1</v>
      </c>
      <c r="G35" s="95">
        <v>198.08</v>
      </c>
      <c r="H35" s="95">
        <v>0</v>
      </c>
      <c r="I35" s="101">
        <v>195</v>
      </c>
    </row>
    <row r="36" s="77" customFormat="1" ht="20" customHeight="1" spans="1:9">
      <c r="A36" s="39">
        <v>7</v>
      </c>
      <c r="B36" s="40" t="s">
        <v>101</v>
      </c>
      <c r="C36" s="40" t="s">
        <v>105</v>
      </c>
      <c r="D36" s="72"/>
      <c r="E36" s="39" t="s">
        <v>103</v>
      </c>
      <c r="F36" s="74">
        <v>1</v>
      </c>
      <c r="G36" s="95">
        <v>198.08</v>
      </c>
      <c r="H36" s="95">
        <v>0</v>
      </c>
      <c r="I36" s="101">
        <v>195</v>
      </c>
    </row>
    <row r="37" s="77" customFormat="1" ht="20" customHeight="1" spans="1:9">
      <c r="A37" s="39">
        <v>8</v>
      </c>
      <c r="B37" s="40" t="s">
        <v>101</v>
      </c>
      <c r="C37" s="40" t="s">
        <v>106</v>
      </c>
      <c r="D37" s="72"/>
      <c r="E37" s="39" t="s">
        <v>103</v>
      </c>
      <c r="F37" s="74">
        <v>1</v>
      </c>
      <c r="G37" s="95">
        <v>198.08</v>
      </c>
      <c r="H37" s="95">
        <v>0</v>
      </c>
      <c r="I37" s="101">
        <v>195</v>
      </c>
    </row>
    <row r="38" s="77" customFormat="1" ht="20" customHeight="1" spans="1:9">
      <c r="A38" s="39">
        <v>9</v>
      </c>
      <c r="B38" s="40" t="s">
        <v>82</v>
      </c>
      <c r="C38" s="40" t="s">
        <v>107</v>
      </c>
      <c r="D38" s="72"/>
      <c r="E38" s="39" t="s">
        <v>67</v>
      </c>
      <c r="F38" s="74">
        <v>1</v>
      </c>
      <c r="G38" s="95">
        <v>1103.91</v>
      </c>
      <c r="H38" s="95">
        <v>0</v>
      </c>
      <c r="I38" s="101">
        <v>899</v>
      </c>
    </row>
    <row r="39" s="77" customFormat="1" ht="20" customHeight="1" spans="1:9">
      <c r="A39" s="39">
        <v>10</v>
      </c>
      <c r="B39" s="40" t="s">
        <v>82</v>
      </c>
      <c r="C39" s="40" t="s">
        <v>108</v>
      </c>
      <c r="D39" s="72"/>
      <c r="E39" s="39" t="s">
        <v>67</v>
      </c>
      <c r="F39" s="74">
        <v>1</v>
      </c>
      <c r="G39" s="95">
        <v>1527.53</v>
      </c>
      <c r="H39" s="95">
        <v>0</v>
      </c>
      <c r="I39" s="101">
        <v>1435</v>
      </c>
    </row>
    <row r="40" s="77" customFormat="1" ht="20" customHeight="1" spans="1:9">
      <c r="A40" s="39">
        <v>11</v>
      </c>
      <c r="B40" s="40" t="s">
        <v>82</v>
      </c>
      <c r="C40" s="40" t="s">
        <v>109</v>
      </c>
      <c r="D40" s="72"/>
      <c r="E40" s="39" t="s">
        <v>67</v>
      </c>
      <c r="F40" s="74">
        <v>1</v>
      </c>
      <c r="G40" s="95">
        <v>3714.09</v>
      </c>
      <c r="H40" s="95">
        <v>0</v>
      </c>
      <c r="I40" s="101">
        <v>3036</v>
      </c>
    </row>
    <row r="41" s="77" customFormat="1" ht="20" customHeight="1" spans="1:9">
      <c r="A41" s="39">
        <v>12</v>
      </c>
      <c r="B41" s="40" t="s">
        <v>82</v>
      </c>
      <c r="C41" s="40" t="s">
        <v>110</v>
      </c>
      <c r="D41" s="72"/>
      <c r="E41" s="39" t="s">
        <v>67</v>
      </c>
      <c r="F41" s="74">
        <v>1</v>
      </c>
      <c r="G41" s="95">
        <v>8723.76</v>
      </c>
      <c r="H41" s="95">
        <v>0</v>
      </c>
      <c r="I41" s="101">
        <v>6544</v>
      </c>
    </row>
    <row r="42" s="77" customFormat="1" ht="20" customHeight="1" spans="1:9">
      <c r="A42" s="39">
        <v>13</v>
      </c>
      <c r="B42" s="40" t="s">
        <v>111</v>
      </c>
      <c r="C42" s="40" t="s">
        <v>112</v>
      </c>
      <c r="D42" s="72"/>
      <c r="E42" s="39" t="s">
        <v>89</v>
      </c>
      <c r="F42" s="74">
        <v>1</v>
      </c>
      <c r="G42" s="95">
        <v>150.66</v>
      </c>
      <c r="H42" s="95">
        <v>0</v>
      </c>
      <c r="I42" s="101">
        <v>138</v>
      </c>
    </row>
    <row r="43" s="77" customFormat="1" ht="20" customHeight="1" spans="1:9">
      <c r="A43" s="39">
        <v>14</v>
      </c>
      <c r="B43" s="40" t="s">
        <v>111</v>
      </c>
      <c r="C43" s="40" t="s">
        <v>113</v>
      </c>
      <c r="D43" s="72"/>
      <c r="E43" s="39" t="s">
        <v>89</v>
      </c>
      <c r="F43" s="74">
        <v>1</v>
      </c>
      <c r="G43" s="95">
        <v>190.83</v>
      </c>
      <c r="H43" s="95">
        <v>0</v>
      </c>
      <c r="I43" s="101">
        <v>173</v>
      </c>
    </row>
    <row r="44" s="77" customFormat="1" ht="20" customHeight="1" spans="1:9">
      <c r="A44" s="39">
        <v>15</v>
      </c>
      <c r="B44" s="40" t="s">
        <v>111</v>
      </c>
      <c r="C44" s="40" t="s">
        <v>30</v>
      </c>
      <c r="D44" s="72"/>
      <c r="E44" s="39" t="s">
        <v>89</v>
      </c>
      <c r="F44" s="74">
        <v>1</v>
      </c>
      <c r="G44" s="95">
        <v>311.46</v>
      </c>
      <c r="H44" s="95">
        <v>0</v>
      </c>
      <c r="I44" s="101">
        <v>282</v>
      </c>
    </row>
    <row r="45" s="77" customFormat="1" ht="20" customHeight="1" spans="1:9">
      <c r="A45" s="39">
        <v>16</v>
      </c>
      <c r="B45" s="40" t="s">
        <v>111</v>
      </c>
      <c r="C45" s="40" t="s">
        <v>88</v>
      </c>
      <c r="D45" s="72"/>
      <c r="E45" s="39" t="s">
        <v>89</v>
      </c>
      <c r="F45" s="74">
        <v>1</v>
      </c>
      <c r="G45" s="95">
        <v>411.34</v>
      </c>
      <c r="H45" s="96">
        <v>0</v>
      </c>
      <c r="I45" s="101">
        <v>374</v>
      </c>
    </row>
    <row r="46" s="77" customFormat="1" ht="20" customHeight="1" spans="1:10">
      <c r="A46" s="37" t="s">
        <v>10</v>
      </c>
      <c r="B46" s="97" t="s">
        <v>114</v>
      </c>
      <c r="C46" s="40"/>
      <c r="D46" s="72"/>
      <c r="E46" s="39"/>
      <c r="F46" s="74"/>
      <c r="G46" s="85"/>
      <c r="H46" s="85"/>
      <c r="I46" s="75"/>
      <c r="J46" s="83"/>
    </row>
    <row r="47" s="77" customFormat="1" ht="20" customHeight="1" spans="1:9">
      <c r="A47" s="39">
        <v>1</v>
      </c>
      <c r="B47" s="88" t="s">
        <v>115</v>
      </c>
      <c r="C47" s="40" t="s">
        <v>116</v>
      </c>
      <c r="D47" s="72">
        <v>2</v>
      </c>
      <c r="E47" s="39" t="s">
        <v>13</v>
      </c>
      <c r="F47" s="74">
        <v>1</v>
      </c>
      <c r="G47" s="86">
        <v>107.65</v>
      </c>
      <c r="H47" s="96">
        <v>120.78</v>
      </c>
      <c r="I47" s="101">
        <v>232</v>
      </c>
    </row>
    <row r="48" s="77" customFormat="1" ht="20" customHeight="1" spans="1:9">
      <c r="A48" s="39">
        <v>2</v>
      </c>
      <c r="B48" s="40" t="s">
        <v>117</v>
      </c>
      <c r="C48" s="40" t="s">
        <v>118</v>
      </c>
      <c r="D48" s="72">
        <v>2</v>
      </c>
      <c r="E48" s="39" t="s">
        <v>13</v>
      </c>
      <c r="F48" s="74">
        <v>1</v>
      </c>
      <c r="G48" s="86">
        <v>139.83</v>
      </c>
      <c r="H48" s="96">
        <v>125.01</v>
      </c>
      <c r="I48" s="101">
        <v>261</v>
      </c>
    </row>
    <row r="49" s="77" customFormat="1" ht="20" customHeight="1" spans="1:9">
      <c r="A49" s="39">
        <v>3</v>
      </c>
      <c r="B49" s="40" t="s">
        <v>119</v>
      </c>
      <c r="C49" s="40" t="s">
        <v>120</v>
      </c>
      <c r="D49" s="72">
        <v>2</v>
      </c>
      <c r="E49" s="39" t="s">
        <v>13</v>
      </c>
      <c r="F49" s="74">
        <v>1</v>
      </c>
      <c r="G49" s="86">
        <v>261.77</v>
      </c>
      <c r="H49" s="95">
        <v>135.99</v>
      </c>
      <c r="I49" s="101">
        <v>365</v>
      </c>
    </row>
    <row r="50" s="77" customFormat="1" ht="20" customHeight="1" spans="1:9">
      <c r="A50" s="39">
        <v>4</v>
      </c>
      <c r="B50" s="40" t="s">
        <v>121</v>
      </c>
      <c r="C50" s="40" t="s">
        <v>69</v>
      </c>
      <c r="D50" s="72"/>
      <c r="E50" s="39" t="s">
        <v>67</v>
      </c>
      <c r="F50" s="74">
        <v>1</v>
      </c>
      <c r="G50" s="86">
        <v>117.7</v>
      </c>
      <c r="H50" s="95">
        <v>0</v>
      </c>
      <c r="I50" s="101">
        <v>134</v>
      </c>
    </row>
    <row r="51" s="77" customFormat="1" ht="20" customHeight="1" spans="1:9">
      <c r="A51" s="39">
        <v>5</v>
      </c>
      <c r="B51" s="40" t="s">
        <v>122</v>
      </c>
      <c r="C51" s="40" t="s">
        <v>70</v>
      </c>
      <c r="D51" s="72"/>
      <c r="E51" s="39" t="s">
        <v>67</v>
      </c>
      <c r="F51" s="74">
        <v>1</v>
      </c>
      <c r="G51" s="86">
        <v>153.18</v>
      </c>
      <c r="H51" s="95">
        <v>0</v>
      </c>
      <c r="I51" s="101">
        <v>169</v>
      </c>
    </row>
    <row r="52" s="77" customFormat="1" ht="20" customHeight="1" spans="1:9">
      <c r="A52" s="39">
        <v>6</v>
      </c>
      <c r="B52" s="40" t="s">
        <v>122</v>
      </c>
      <c r="C52" s="40" t="s">
        <v>15</v>
      </c>
      <c r="D52" s="72"/>
      <c r="E52" s="39" t="s">
        <v>67</v>
      </c>
      <c r="F52" s="74">
        <v>1</v>
      </c>
      <c r="G52" s="95">
        <v>267.73</v>
      </c>
      <c r="H52" s="95">
        <v>0</v>
      </c>
      <c r="I52" s="101">
        <v>253</v>
      </c>
    </row>
    <row r="53" s="77" customFormat="1" ht="20" customHeight="1" spans="1:9">
      <c r="A53" s="39">
        <v>7</v>
      </c>
      <c r="B53" s="40" t="s">
        <v>68</v>
      </c>
      <c r="C53" s="40" t="s">
        <v>69</v>
      </c>
      <c r="D53" s="72"/>
      <c r="E53" s="39" t="s">
        <v>67</v>
      </c>
      <c r="F53" s="74">
        <v>1</v>
      </c>
      <c r="G53" s="86">
        <v>3320.57</v>
      </c>
      <c r="H53" s="95">
        <v>0</v>
      </c>
      <c r="I53" s="101">
        <v>2681</v>
      </c>
    </row>
    <row r="54" s="77" customFormat="1" ht="20" customHeight="1" spans="1:9">
      <c r="A54" s="39">
        <v>8</v>
      </c>
      <c r="B54" s="40" t="s">
        <v>68</v>
      </c>
      <c r="C54" s="40" t="s">
        <v>70</v>
      </c>
      <c r="D54" s="72"/>
      <c r="E54" s="39" t="s">
        <v>67</v>
      </c>
      <c r="F54" s="74">
        <v>1</v>
      </c>
      <c r="G54" s="86">
        <v>3734.22</v>
      </c>
      <c r="H54" s="95">
        <v>0</v>
      </c>
      <c r="I54" s="101">
        <v>2985</v>
      </c>
    </row>
    <row r="55" s="77" customFormat="1" ht="20" customHeight="1" spans="1:9">
      <c r="A55" s="39">
        <v>9</v>
      </c>
      <c r="B55" s="40" t="s">
        <v>68</v>
      </c>
      <c r="C55" s="40" t="s">
        <v>123</v>
      </c>
      <c r="D55" s="72"/>
      <c r="E55" s="39" t="s">
        <v>67</v>
      </c>
      <c r="F55" s="74">
        <v>1</v>
      </c>
      <c r="G55" s="86">
        <v>7947.76</v>
      </c>
      <c r="H55" s="95">
        <v>0</v>
      </c>
      <c r="I55" s="101">
        <v>6445</v>
      </c>
    </row>
    <row r="56" s="77" customFormat="1" ht="20" customHeight="1" spans="1:9">
      <c r="A56" s="39">
        <v>10</v>
      </c>
      <c r="B56" s="40" t="s">
        <v>124</v>
      </c>
      <c r="C56" s="40" t="s">
        <v>125</v>
      </c>
      <c r="D56" s="72"/>
      <c r="E56" s="39" t="s">
        <v>67</v>
      </c>
      <c r="F56" s="74">
        <v>1</v>
      </c>
      <c r="G56" s="86">
        <v>259.4</v>
      </c>
      <c r="H56" s="95">
        <v>0</v>
      </c>
      <c r="I56" s="101">
        <v>205</v>
      </c>
    </row>
    <row r="57" s="77" customFormat="1" ht="20" customHeight="1" spans="1:9">
      <c r="A57" s="39">
        <v>11</v>
      </c>
      <c r="B57" s="40" t="s">
        <v>124</v>
      </c>
      <c r="C57" s="40" t="s">
        <v>126</v>
      </c>
      <c r="D57" s="72"/>
      <c r="E57" s="39" t="s">
        <v>67</v>
      </c>
      <c r="F57" s="74">
        <v>1</v>
      </c>
      <c r="G57" s="86">
        <v>300.33</v>
      </c>
      <c r="H57" s="95">
        <v>0</v>
      </c>
      <c r="I57" s="101">
        <v>262</v>
      </c>
    </row>
    <row r="58" s="77" customFormat="1" ht="20" customHeight="1" spans="1:9">
      <c r="A58" s="39">
        <v>12</v>
      </c>
      <c r="B58" s="40" t="s">
        <v>124</v>
      </c>
      <c r="C58" s="40" t="s">
        <v>127</v>
      </c>
      <c r="D58" s="72"/>
      <c r="E58" s="39" t="s">
        <v>67</v>
      </c>
      <c r="F58" s="74">
        <v>1</v>
      </c>
      <c r="G58" s="95">
        <v>382.18</v>
      </c>
      <c r="H58" s="95">
        <v>0</v>
      </c>
      <c r="I58" s="101">
        <v>382</v>
      </c>
    </row>
    <row r="59" s="77" customFormat="1" ht="20" customHeight="1" spans="1:9">
      <c r="A59" s="39">
        <v>13</v>
      </c>
      <c r="B59" s="40" t="s">
        <v>128</v>
      </c>
      <c r="C59" s="40" t="s">
        <v>116</v>
      </c>
      <c r="D59" s="72"/>
      <c r="E59" s="39" t="s">
        <v>67</v>
      </c>
      <c r="F59" s="74">
        <v>1</v>
      </c>
      <c r="G59" s="86">
        <v>178.74</v>
      </c>
      <c r="H59" s="95">
        <v>0</v>
      </c>
      <c r="I59" s="101">
        <v>137</v>
      </c>
    </row>
    <row r="60" s="77" customFormat="1" ht="20" customHeight="1" spans="1:9">
      <c r="A60" s="39">
        <v>14</v>
      </c>
      <c r="B60" s="40" t="s">
        <v>129</v>
      </c>
      <c r="C60" s="40" t="s">
        <v>125</v>
      </c>
      <c r="D60" s="72"/>
      <c r="E60" s="39" t="s">
        <v>67</v>
      </c>
      <c r="F60" s="74">
        <v>1</v>
      </c>
      <c r="G60" s="86">
        <v>162.39</v>
      </c>
      <c r="H60" s="95">
        <v>0</v>
      </c>
      <c r="I60" s="101">
        <v>131</v>
      </c>
    </row>
    <row r="61" s="77" customFormat="1" ht="20" customHeight="1" spans="1:9">
      <c r="A61" s="39">
        <v>15</v>
      </c>
      <c r="B61" s="40" t="s">
        <v>129</v>
      </c>
      <c r="C61" s="40" t="s">
        <v>130</v>
      </c>
      <c r="D61" s="72"/>
      <c r="E61" s="39" t="s">
        <v>67</v>
      </c>
      <c r="F61" s="74">
        <v>1</v>
      </c>
      <c r="G61" s="86">
        <v>155.85</v>
      </c>
      <c r="H61" s="95">
        <v>0</v>
      </c>
      <c r="I61" s="101">
        <v>130</v>
      </c>
    </row>
    <row r="62" s="77" customFormat="1" ht="20" customHeight="1" spans="1:9">
      <c r="A62" s="39">
        <v>16</v>
      </c>
      <c r="B62" s="40" t="s">
        <v>131</v>
      </c>
      <c r="C62" s="40" t="s">
        <v>118</v>
      </c>
      <c r="D62" s="72"/>
      <c r="E62" s="39" t="s">
        <v>67</v>
      </c>
      <c r="F62" s="74">
        <v>1</v>
      </c>
      <c r="G62" s="86">
        <v>220.76</v>
      </c>
      <c r="H62" s="95">
        <v>0</v>
      </c>
      <c r="I62" s="101">
        <v>202</v>
      </c>
    </row>
    <row r="63" s="77" customFormat="1" ht="20" customHeight="1" spans="1:9">
      <c r="A63" s="39">
        <v>17</v>
      </c>
      <c r="B63" s="40" t="s">
        <v>129</v>
      </c>
      <c r="C63" s="40" t="s">
        <v>132</v>
      </c>
      <c r="D63" s="72"/>
      <c r="E63" s="39" t="s">
        <v>67</v>
      </c>
      <c r="F63" s="74">
        <v>1</v>
      </c>
      <c r="G63" s="86">
        <v>222.94</v>
      </c>
      <c r="H63" s="95">
        <v>0</v>
      </c>
      <c r="I63" s="101">
        <v>213</v>
      </c>
    </row>
    <row r="64" s="77" customFormat="1" ht="20" customHeight="1" spans="1:9">
      <c r="A64" s="39">
        <v>18</v>
      </c>
      <c r="B64" s="40" t="s">
        <v>129</v>
      </c>
      <c r="C64" s="40" t="s">
        <v>126</v>
      </c>
      <c r="D64" s="72"/>
      <c r="E64" s="39" t="s">
        <v>67</v>
      </c>
      <c r="F64" s="74">
        <v>1</v>
      </c>
      <c r="G64" s="95">
        <v>218.58</v>
      </c>
      <c r="H64" s="95">
        <v>0</v>
      </c>
      <c r="I64" s="101">
        <v>182</v>
      </c>
    </row>
    <row r="65" s="77" customFormat="1" ht="20" customHeight="1" spans="1:9">
      <c r="A65" s="39">
        <v>19</v>
      </c>
      <c r="B65" s="40" t="s">
        <v>128</v>
      </c>
      <c r="C65" s="40" t="s">
        <v>120</v>
      </c>
      <c r="D65" s="72"/>
      <c r="E65" s="39" t="s">
        <v>67</v>
      </c>
      <c r="F65" s="74">
        <v>1</v>
      </c>
      <c r="G65" s="95">
        <v>457.39</v>
      </c>
      <c r="H65" s="95">
        <v>0</v>
      </c>
      <c r="I65" s="101">
        <v>409</v>
      </c>
    </row>
    <row r="66" s="77" customFormat="1" ht="20" customHeight="1" spans="1:9">
      <c r="A66" s="39">
        <v>20</v>
      </c>
      <c r="B66" s="40" t="s">
        <v>129</v>
      </c>
      <c r="C66" s="40" t="s">
        <v>133</v>
      </c>
      <c r="D66" s="72"/>
      <c r="E66" s="39" t="s">
        <v>67</v>
      </c>
      <c r="F66" s="74">
        <v>1</v>
      </c>
      <c r="G66" s="95">
        <v>445.4</v>
      </c>
      <c r="H66" s="95">
        <v>0</v>
      </c>
      <c r="I66" s="101">
        <v>399</v>
      </c>
    </row>
    <row r="67" s="77" customFormat="1" ht="20" customHeight="1" spans="1:9">
      <c r="A67" s="39">
        <v>21</v>
      </c>
      <c r="B67" s="40" t="s">
        <v>129</v>
      </c>
      <c r="C67" s="40" t="s">
        <v>134</v>
      </c>
      <c r="D67" s="72"/>
      <c r="E67" s="39" t="s">
        <v>67</v>
      </c>
      <c r="F67" s="74">
        <v>1</v>
      </c>
      <c r="G67" s="95">
        <v>431.23</v>
      </c>
      <c r="H67" s="95">
        <v>0</v>
      </c>
      <c r="I67" s="101">
        <v>390</v>
      </c>
    </row>
    <row r="68" s="77" customFormat="1" ht="20" customHeight="1" spans="1:9">
      <c r="A68" s="39">
        <v>22</v>
      </c>
      <c r="B68" s="40" t="s">
        <v>129</v>
      </c>
      <c r="C68" s="40" t="s">
        <v>127</v>
      </c>
      <c r="D68" s="72"/>
      <c r="E68" s="39" t="s">
        <v>67</v>
      </c>
      <c r="F68" s="74">
        <v>1</v>
      </c>
      <c r="G68" s="95">
        <v>419.23</v>
      </c>
      <c r="H68" s="95">
        <v>0</v>
      </c>
      <c r="I68" s="101">
        <v>382</v>
      </c>
    </row>
    <row r="69" s="77" customFormat="1" ht="20" customHeight="1" spans="1:9">
      <c r="A69" s="39">
        <v>23</v>
      </c>
      <c r="B69" s="40" t="s">
        <v>135</v>
      </c>
      <c r="C69" s="89" t="s">
        <v>116</v>
      </c>
      <c r="D69" s="90"/>
      <c r="E69" s="39" t="s">
        <v>67</v>
      </c>
      <c r="F69" s="74">
        <v>1</v>
      </c>
      <c r="G69" s="86">
        <v>146.04</v>
      </c>
      <c r="H69" s="95">
        <v>0</v>
      </c>
      <c r="I69" s="101">
        <v>148</v>
      </c>
    </row>
    <row r="70" s="77" customFormat="1" ht="20" customHeight="1" spans="1:9">
      <c r="A70" s="39">
        <v>24</v>
      </c>
      <c r="B70" s="40" t="s">
        <v>136</v>
      </c>
      <c r="C70" s="89" t="s">
        <v>116</v>
      </c>
      <c r="D70" s="90"/>
      <c r="E70" s="39" t="s">
        <v>67</v>
      </c>
      <c r="F70" s="74">
        <v>1</v>
      </c>
      <c r="G70" s="86">
        <v>137.32</v>
      </c>
      <c r="H70" s="95">
        <v>0</v>
      </c>
      <c r="I70" s="101">
        <v>145</v>
      </c>
    </row>
    <row r="71" s="77" customFormat="1" ht="20" customHeight="1" spans="1:9">
      <c r="A71" s="39">
        <v>25</v>
      </c>
      <c r="B71" s="40" t="s">
        <v>137</v>
      </c>
      <c r="C71" s="89" t="s">
        <v>116</v>
      </c>
      <c r="D71" s="90"/>
      <c r="E71" s="39" t="s">
        <v>67</v>
      </c>
      <c r="F71" s="74">
        <v>1</v>
      </c>
      <c r="G71" s="86">
        <v>170.02</v>
      </c>
      <c r="H71" s="95">
        <v>0</v>
      </c>
      <c r="I71" s="101">
        <v>148</v>
      </c>
    </row>
    <row r="72" s="77" customFormat="1" ht="20" customHeight="1" spans="1:9">
      <c r="A72" s="39">
        <v>26</v>
      </c>
      <c r="B72" s="40" t="s">
        <v>138</v>
      </c>
      <c r="C72" s="40" t="s">
        <v>116</v>
      </c>
      <c r="D72" s="72"/>
      <c r="E72" s="39" t="s">
        <v>67</v>
      </c>
      <c r="F72" s="74">
        <v>1</v>
      </c>
      <c r="G72" s="86">
        <v>118.79</v>
      </c>
      <c r="H72" s="95">
        <v>0</v>
      </c>
      <c r="I72" s="101">
        <v>145</v>
      </c>
    </row>
    <row r="73" s="77" customFormat="1" ht="20" customHeight="1" spans="1:9">
      <c r="A73" s="39">
        <v>27</v>
      </c>
      <c r="B73" s="40" t="s">
        <v>139</v>
      </c>
      <c r="C73" s="40" t="s">
        <v>118</v>
      </c>
      <c r="D73" s="72"/>
      <c r="E73" s="39" t="s">
        <v>67</v>
      </c>
      <c r="F73" s="74">
        <v>1</v>
      </c>
      <c r="G73" s="86">
        <v>192.42</v>
      </c>
      <c r="H73" s="95">
        <v>0</v>
      </c>
      <c r="I73" s="101">
        <v>174</v>
      </c>
    </row>
    <row r="74" s="77" customFormat="1" ht="20" customHeight="1" spans="1:9">
      <c r="A74" s="39">
        <v>28</v>
      </c>
      <c r="B74" s="40" t="s">
        <v>136</v>
      </c>
      <c r="C74" s="40" t="s">
        <v>118</v>
      </c>
      <c r="D74" s="72"/>
      <c r="E74" s="39" t="s">
        <v>67</v>
      </c>
      <c r="F74" s="74">
        <v>1</v>
      </c>
      <c r="G74" s="86">
        <v>185.88</v>
      </c>
      <c r="H74" s="95">
        <v>0</v>
      </c>
      <c r="I74" s="101">
        <v>171</v>
      </c>
    </row>
    <row r="75" s="77" customFormat="1" ht="20" customHeight="1" spans="1:9">
      <c r="A75" s="39">
        <v>29</v>
      </c>
      <c r="B75" s="40" t="s">
        <v>140</v>
      </c>
      <c r="C75" s="40" t="s">
        <v>118</v>
      </c>
      <c r="D75" s="72"/>
      <c r="E75" s="39" t="s">
        <v>67</v>
      </c>
      <c r="F75" s="74">
        <v>1</v>
      </c>
      <c r="G75" s="86">
        <v>208.77</v>
      </c>
      <c r="H75" s="95">
        <v>0</v>
      </c>
      <c r="I75" s="101">
        <v>174</v>
      </c>
    </row>
    <row r="76" s="77" customFormat="1" ht="20" customHeight="1" spans="1:9">
      <c r="A76" s="39">
        <v>30</v>
      </c>
      <c r="B76" s="40" t="s">
        <v>138</v>
      </c>
      <c r="C76" s="40" t="s">
        <v>118</v>
      </c>
      <c r="D76" s="72"/>
      <c r="E76" s="39" t="s">
        <v>67</v>
      </c>
      <c r="F76" s="74">
        <v>1</v>
      </c>
      <c r="G76" s="86">
        <v>164.08</v>
      </c>
      <c r="H76" s="95">
        <v>0</v>
      </c>
      <c r="I76" s="101">
        <v>171</v>
      </c>
    </row>
    <row r="77" s="77" customFormat="1" ht="20" customHeight="1" spans="1:9">
      <c r="A77" s="39">
        <v>31</v>
      </c>
      <c r="B77" s="40" t="s">
        <v>139</v>
      </c>
      <c r="C77" s="40" t="s">
        <v>120</v>
      </c>
      <c r="D77" s="72"/>
      <c r="E77" s="39" t="s">
        <v>67</v>
      </c>
      <c r="F77" s="74">
        <v>1</v>
      </c>
      <c r="G77" s="95">
        <v>362.56</v>
      </c>
      <c r="H77" s="96">
        <v>0</v>
      </c>
      <c r="I77" s="101">
        <v>327</v>
      </c>
    </row>
    <row r="78" s="77" customFormat="1" ht="20" customHeight="1" spans="1:9">
      <c r="A78" s="39">
        <v>32</v>
      </c>
      <c r="B78" s="40" t="s">
        <v>136</v>
      </c>
      <c r="C78" s="40" t="s">
        <v>120</v>
      </c>
      <c r="D78" s="72"/>
      <c r="E78" s="39" t="s">
        <v>67</v>
      </c>
      <c r="F78" s="74">
        <v>1</v>
      </c>
      <c r="G78" s="95">
        <v>364.74</v>
      </c>
      <c r="H78" s="95">
        <v>0</v>
      </c>
      <c r="I78" s="101">
        <v>330</v>
      </c>
    </row>
    <row r="79" s="77" customFormat="1" ht="20" customHeight="1" spans="1:9">
      <c r="A79" s="39">
        <v>33</v>
      </c>
      <c r="B79" s="40" t="s">
        <v>140</v>
      </c>
      <c r="C79" s="40" t="s">
        <v>120</v>
      </c>
      <c r="D79" s="72"/>
      <c r="E79" s="39" t="s">
        <v>67</v>
      </c>
      <c r="F79" s="74">
        <v>1</v>
      </c>
      <c r="G79" s="95">
        <v>366.92</v>
      </c>
      <c r="H79" s="95">
        <v>0</v>
      </c>
      <c r="I79" s="101">
        <v>301</v>
      </c>
    </row>
    <row r="80" s="77" customFormat="1" ht="20" customHeight="1" spans="1:9">
      <c r="A80" s="39">
        <v>34</v>
      </c>
      <c r="B80" s="40" t="s">
        <v>141</v>
      </c>
      <c r="C80" s="40" t="s">
        <v>120</v>
      </c>
      <c r="D80" s="72"/>
      <c r="E80" s="39" t="s">
        <v>67</v>
      </c>
      <c r="F80" s="74">
        <v>1</v>
      </c>
      <c r="G80" s="95">
        <v>288.44</v>
      </c>
      <c r="H80" s="95">
        <v>0</v>
      </c>
      <c r="I80" s="101">
        <v>298</v>
      </c>
    </row>
    <row r="81" s="77" customFormat="1" ht="20" customHeight="1" spans="1:9">
      <c r="A81" s="39">
        <v>35</v>
      </c>
      <c r="B81" s="40" t="s">
        <v>142</v>
      </c>
      <c r="C81" s="89" t="s">
        <v>125</v>
      </c>
      <c r="D81" s="90"/>
      <c r="E81" s="39" t="s">
        <v>67</v>
      </c>
      <c r="F81" s="91">
        <v>1</v>
      </c>
      <c r="G81" s="92">
        <v>127.51</v>
      </c>
      <c r="H81" s="95">
        <v>0</v>
      </c>
      <c r="I81" s="101">
        <v>124</v>
      </c>
    </row>
    <row r="82" s="77" customFormat="1" ht="20" customHeight="1" spans="1:9">
      <c r="A82" s="39">
        <v>36</v>
      </c>
      <c r="B82" s="40" t="s">
        <v>143</v>
      </c>
      <c r="C82" s="40" t="s">
        <v>132</v>
      </c>
      <c r="D82" s="72"/>
      <c r="E82" s="39" t="s">
        <v>67</v>
      </c>
      <c r="F82" s="74">
        <v>1</v>
      </c>
      <c r="G82" s="86">
        <v>149.91</v>
      </c>
      <c r="H82" s="95">
        <v>0</v>
      </c>
      <c r="I82" s="101">
        <v>147</v>
      </c>
    </row>
    <row r="83" s="77" customFormat="1" ht="20" customHeight="1" spans="1:9">
      <c r="A83" s="39">
        <v>37</v>
      </c>
      <c r="B83" s="40" t="s">
        <v>143</v>
      </c>
      <c r="C83" s="40" t="s">
        <v>126</v>
      </c>
      <c r="D83" s="72"/>
      <c r="E83" s="39" t="s">
        <v>67</v>
      </c>
      <c r="F83" s="74">
        <v>1</v>
      </c>
      <c r="G83" s="86">
        <v>147.73</v>
      </c>
      <c r="H83" s="95">
        <v>0</v>
      </c>
      <c r="I83" s="101">
        <v>143</v>
      </c>
    </row>
    <row r="84" s="77" customFormat="1" ht="20" customHeight="1" spans="1:9">
      <c r="A84" s="39">
        <v>38</v>
      </c>
      <c r="B84" s="40" t="s">
        <v>143</v>
      </c>
      <c r="C84" s="40" t="s">
        <v>133</v>
      </c>
      <c r="D84" s="72"/>
      <c r="E84" s="39" t="s">
        <v>67</v>
      </c>
      <c r="F84" s="74">
        <v>1</v>
      </c>
      <c r="G84" s="95">
        <v>247.02</v>
      </c>
      <c r="H84" s="95">
        <v>0</v>
      </c>
      <c r="I84" s="101">
        <v>237</v>
      </c>
    </row>
    <row r="85" s="77" customFormat="1" ht="20" customHeight="1" spans="1:9">
      <c r="A85" s="39">
        <v>39</v>
      </c>
      <c r="B85" s="40" t="s">
        <v>143</v>
      </c>
      <c r="C85" s="40" t="s">
        <v>134</v>
      </c>
      <c r="D85" s="72"/>
      <c r="E85" s="39" t="s">
        <v>67</v>
      </c>
      <c r="F85" s="74">
        <v>1</v>
      </c>
      <c r="G85" s="95">
        <v>235.03</v>
      </c>
      <c r="H85" s="95">
        <v>0</v>
      </c>
      <c r="I85" s="101">
        <v>226</v>
      </c>
    </row>
    <row r="86" s="77" customFormat="1" ht="20" customHeight="1" spans="1:9">
      <c r="A86" s="39">
        <v>40</v>
      </c>
      <c r="B86" s="40" t="s">
        <v>143</v>
      </c>
      <c r="C86" s="40" t="s">
        <v>127</v>
      </c>
      <c r="D86" s="72"/>
      <c r="E86" s="39" t="s">
        <v>67</v>
      </c>
      <c r="F86" s="74">
        <v>1</v>
      </c>
      <c r="G86" s="95">
        <v>226.31</v>
      </c>
      <c r="H86" s="95">
        <v>0</v>
      </c>
      <c r="I86" s="101">
        <v>219</v>
      </c>
    </row>
    <row r="87" s="77" customFormat="1" ht="20" customHeight="1" spans="1:9">
      <c r="A87" s="39">
        <v>41</v>
      </c>
      <c r="B87" s="40" t="s">
        <v>144</v>
      </c>
      <c r="C87" s="40" t="s">
        <v>116</v>
      </c>
      <c r="D87" s="72"/>
      <c r="E87" s="39" t="s">
        <v>67</v>
      </c>
      <c r="F87" s="74">
        <v>1</v>
      </c>
      <c r="G87" s="86">
        <v>423.99</v>
      </c>
      <c r="H87" s="95">
        <v>0</v>
      </c>
      <c r="I87" s="101">
        <v>414</v>
      </c>
    </row>
    <row r="88" s="77" customFormat="1" ht="20" customHeight="1" spans="1:9">
      <c r="A88" s="39">
        <v>42</v>
      </c>
      <c r="B88" s="40" t="s">
        <v>145</v>
      </c>
      <c r="C88" s="40" t="s">
        <v>118</v>
      </c>
      <c r="D88" s="72"/>
      <c r="E88" s="39" t="s">
        <v>67</v>
      </c>
      <c r="F88" s="74">
        <v>1</v>
      </c>
      <c r="G88" s="86">
        <v>645.86</v>
      </c>
      <c r="H88" s="95">
        <v>0</v>
      </c>
      <c r="I88" s="101">
        <v>594</v>
      </c>
    </row>
    <row r="89" s="77" customFormat="1" ht="20" customHeight="1" spans="1:9">
      <c r="A89" s="39">
        <v>43</v>
      </c>
      <c r="B89" s="40" t="s">
        <v>145</v>
      </c>
      <c r="C89" s="40" t="s">
        <v>120</v>
      </c>
      <c r="D89" s="72"/>
      <c r="E89" s="39" t="s">
        <v>67</v>
      </c>
      <c r="F89" s="74">
        <v>1</v>
      </c>
      <c r="G89" s="95">
        <v>1408.96</v>
      </c>
      <c r="H89" s="95">
        <v>0</v>
      </c>
      <c r="I89" s="101">
        <v>1094</v>
      </c>
    </row>
    <row r="90" s="77" customFormat="1" ht="20" customHeight="1" spans="1:9">
      <c r="A90" s="39">
        <v>44</v>
      </c>
      <c r="B90" s="88" t="s">
        <v>146</v>
      </c>
      <c r="C90" s="40" t="s">
        <v>116</v>
      </c>
      <c r="D90" s="72"/>
      <c r="E90" s="39" t="s">
        <v>67</v>
      </c>
      <c r="F90" s="74">
        <v>1</v>
      </c>
      <c r="G90" s="86">
        <v>93.72</v>
      </c>
      <c r="H90" s="95">
        <v>0</v>
      </c>
      <c r="I90" s="101">
        <v>125</v>
      </c>
    </row>
    <row r="91" s="77" customFormat="1" ht="20" customHeight="1" spans="1:9">
      <c r="A91" s="39">
        <v>45</v>
      </c>
      <c r="B91" s="40" t="s">
        <v>146</v>
      </c>
      <c r="C91" s="40" t="s">
        <v>118</v>
      </c>
      <c r="D91" s="72"/>
      <c r="E91" s="39" t="s">
        <v>67</v>
      </c>
      <c r="F91" s="74">
        <v>1</v>
      </c>
      <c r="G91" s="86">
        <v>123.75</v>
      </c>
      <c r="H91" s="95">
        <v>0</v>
      </c>
      <c r="I91" s="101">
        <v>179</v>
      </c>
    </row>
    <row r="92" s="77" customFormat="1" ht="20" customHeight="1" spans="1:9">
      <c r="A92" s="39">
        <v>46</v>
      </c>
      <c r="B92" s="40" t="s">
        <v>146</v>
      </c>
      <c r="C92" s="40" t="s">
        <v>120</v>
      </c>
      <c r="D92" s="72"/>
      <c r="E92" s="39" t="s">
        <v>67</v>
      </c>
      <c r="F92" s="74">
        <v>1</v>
      </c>
      <c r="G92" s="95">
        <v>215.41</v>
      </c>
      <c r="H92" s="95">
        <v>0</v>
      </c>
      <c r="I92" s="101">
        <v>255</v>
      </c>
    </row>
    <row r="93" s="77" customFormat="1" ht="20" customHeight="1" spans="1:10">
      <c r="A93" s="39" t="s">
        <v>20</v>
      </c>
      <c r="B93" s="40" t="s">
        <v>147</v>
      </c>
      <c r="C93" s="40"/>
      <c r="D93" s="72"/>
      <c r="E93" s="39"/>
      <c r="F93" s="74"/>
      <c r="G93" s="95"/>
      <c r="H93" s="95"/>
      <c r="I93" s="75"/>
      <c r="J93" s="83"/>
    </row>
    <row r="94" s="77" customFormat="1" ht="34" customHeight="1" spans="1:9">
      <c r="A94" s="39">
        <v>1</v>
      </c>
      <c r="B94" s="93" t="s">
        <v>74</v>
      </c>
      <c r="C94" s="40" t="s">
        <v>75</v>
      </c>
      <c r="D94" s="72">
        <v>2</v>
      </c>
      <c r="E94" s="39" t="s">
        <v>13</v>
      </c>
      <c r="F94" s="74">
        <v>1</v>
      </c>
      <c r="G94" s="103">
        <v>444.35</v>
      </c>
      <c r="H94" s="95">
        <v>140.41</v>
      </c>
      <c r="I94" s="101">
        <v>586</v>
      </c>
    </row>
    <row r="95" s="77" customFormat="1" ht="34" customHeight="1" spans="1:9">
      <c r="A95" s="39">
        <v>2</v>
      </c>
      <c r="B95" s="40" t="s">
        <v>76</v>
      </c>
      <c r="C95" s="40" t="s">
        <v>77</v>
      </c>
      <c r="D95" s="72">
        <v>2</v>
      </c>
      <c r="E95" s="39" t="s">
        <v>13</v>
      </c>
      <c r="F95" s="74">
        <v>1</v>
      </c>
      <c r="G95" s="103">
        <v>556.42</v>
      </c>
      <c r="H95" s="95">
        <v>149.71</v>
      </c>
      <c r="I95" s="101">
        <v>677</v>
      </c>
    </row>
    <row r="96" s="77" customFormat="1" ht="34" customHeight="1" spans="1:9">
      <c r="A96" s="39">
        <v>3</v>
      </c>
      <c r="B96" s="40" t="s">
        <v>78</v>
      </c>
      <c r="C96" s="40" t="s">
        <v>79</v>
      </c>
      <c r="D96" s="72">
        <v>2</v>
      </c>
      <c r="E96" s="39" t="s">
        <v>13</v>
      </c>
      <c r="F96" s="74">
        <v>1</v>
      </c>
      <c r="G96" s="103">
        <v>646.98</v>
      </c>
      <c r="H96" s="95">
        <v>158.98</v>
      </c>
      <c r="I96" s="101">
        <v>799</v>
      </c>
    </row>
    <row r="97" s="77" customFormat="1" ht="34" customHeight="1" spans="1:9">
      <c r="A97" s="39">
        <v>4</v>
      </c>
      <c r="B97" s="40" t="s">
        <v>80</v>
      </c>
      <c r="C97" s="40" t="s">
        <v>81</v>
      </c>
      <c r="D97" s="72">
        <v>2</v>
      </c>
      <c r="E97" s="39" t="s">
        <v>13</v>
      </c>
      <c r="F97" s="74">
        <v>1</v>
      </c>
      <c r="G97" s="103">
        <v>725.11</v>
      </c>
      <c r="H97" s="95">
        <v>168.21</v>
      </c>
      <c r="I97" s="101">
        <v>879</v>
      </c>
    </row>
    <row r="98" s="77" customFormat="1" ht="20" customHeight="1" spans="1:9">
      <c r="A98" s="39">
        <v>5</v>
      </c>
      <c r="B98" s="93" t="s">
        <v>148</v>
      </c>
      <c r="C98" s="40" t="s">
        <v>110</v>
      </c>
      <c r="D98" s="72"/>
      <c r="E98" s="39" t="s">
        <v>67</v>
      </c>
      <c r="F98" s="74">
        <v>1</v>
      </c>
      <c r="G98" s="103">
        <v>19469.78</v>
      </c>
      <c r="H98" s="95">
        <v>0</v>
      </c>
      <c r="I98" s="101">
        <v>13373</v>
      </c>
    </row>
    <row r="99" s="77" customFormat="1" ht="20" customHeight="1" spans="1:9">
      <c r="A99" s="39">
        <v>6</v>
      </c>
      <c r="B99" s="93" t="s">
        <v>148</v>
      </c>
      <c r="C99" s="40" t="s">
        <v>84</v>
      </c>
      <c r="D99" s="72"/>
      <c r="E99" s="104" t="s">
        <v>67</v>
      </c>
      <c r="F99" s="74">
        <v>1</v>
      </c>
      <c r="G99" s="103">
        <v>29639.07</v>
      </c>
      <c r="H99" s="95">
        <v>0</v>
      </c>
      <c r="I99" s="101">
        <v>22400</v>
      </c>
    </row>
    <row r="100" s="77" customFormat="1" ht="20" customHeight="1" spans="1:9">
      <c r="A100" s="39">
        <v>7</v>
      </c>
      <c r="B100" s="93" t="s">
        <v>148</v>
      </c>
      <c r="C100" s="40" t="s">
        <v>149</v>
      </c>
      <c r="D100" s="72"/>
      <c r="E100" s="39" t="s">
        <v>67</v>
      </c>
      <c r="F100" s="74">
        <v>1</v>
      </c>
      <c r="G100" s="103">
        <v>43504.97</v>
      </c>
      <c r="H100" s="95">
        <v>0</v>
      </c>
      <c r="I100" s="101">
        <v>32904</v>
      </c>
    </row>
    <row r="101" s="77" customFormat="1" ht="20" customHeight="1" spans="1:9">
      <c r="A101" s="39">
        <v>8</v>
      </c>
      <c r="B101" s="93" t="s">
        <v>148</v>
      </c>
      <c r="C101" s="40" t="s">
        <v>86</v>
      </c>
      <c r="D101" s="72"/>
      <c r="E101" s="39" t="s">
        <v>67</v>
      </c>
      <c r="F101" s="74">
        <v>1</v>
      </c>
      <c r="G101" s="103">
        <v>57324.85</v>
      </c>
      <c r="H101" s="95">
        <v>0</v>
      </c>
      <c r="I101" s="101">
        <v>43336</v>
      </c>
    </row>
    <row r="102" s="77" customFormat="1" ht="20" customHeight="1" spans="1:9">
      <c r="A102" s="39">
        <v>9</v>
      </c>
      <c r="B102" s="93" t="s">
        <v>150</v>
      </c>
      <c r="C102" s="40" t="s">
        <v>110</v>
      </c>
      <c r="D102" s="72"/>
      <c r="E102" s="39" t="s">
        <v>67</v>
      </c>
      <c r="F102" s="74">
        <v>1</v>
      </c>
      <c r="G102" s="103">
        <v>39846.24</v>
      </c>
      <c r="H102" s="95">
        <v>0</v>
      </c>
      <c r="I102" s="101">
        <v>30068</v>
      </c>
    </row>
    <row r="103" s="77" customFormat="1" ht="20" customHeight="1" spans="1:9">
      <c r="A103" s="39">
        <v>10</v>
      </c>
      <c r="B103" s="93" t="s">
        <v>150</v>
      </c>
      <c r="C103" s="40" t="s">
        <v>84</v>
      </c>
      <c r="D103" s="72"/>
      <c r="E103" s="104" t="s">
        <v>67</v>
      </c>
      <c r="F103" s="74">
        <v>1</v>
      </c>
      <c r="G103" s="103">
        <v>52749.25</v>
      </c>
      <c r="H103" s="95">
        <v>0</v>
      </c>
      <c r="I103" s="101">
        <v>39826</v>
      </c>
    </row>
    <row r="104" s="77" customFormat="1" ht="20" customHeight="1" spans="1:9">
      <c r="A104" s="39">
        <v>11</v>
      </c>
      <c r="B104" s="93" t="s">
        <v>150</v>
      </c>
      <c r="C104" s="40" t="s">
        <v>149</v>
      </c>
      <c r="D104" s="72"/>
      <c r="E104" s="39" t="s">
        <v>67</v>
      </c>
      <c r="F104" s="74">
        <v>1</v>
      </c>
      <c r="G104" s="103">
        <v>60310.59</v>
      </c>
      <c r="H104" s="95">
        <v>0</v>
      </c>
      <c r="I104" s="101">
        <v>45536</v>
      </c>
    </row>
    <row r="105" s="77" customFormat="1" ht="20" customHeight="1" spans="1:9">
      <c r="A105" s="39">
        <v>12</v>
      </c>
      <c r="B105" s="93" t="s">
        <v>150</v>
      </c>
      <c r="C105" s="40" t="s">
        <v>86</v>
      </c>
      <c r="D105" s="72"/>
      <c r="E105" s="39" t="s">
        <v>67</v>
      </c>
      <c r="F105" s="74">
        <v>1</v>
      </c>
      <c r="G105" s="103">
        <v>77010.25</v>
      </c>
      <c r="H105" s="95">
        <v>0</v>
      </c>
      <c r="I105" s="101">
        <v>58146</v>
      </c>
    </row>
    <row r="106" s="77" customFormat="1" ht="20" customHeight="1" spans="1:9">
      <c r="A106" s="39">
        <v>13</v>
      </c>
      <c r="B106" s="93" t="s">
        <v>151</v>
      </c>
      <c r="C106" s="40" t="s">
        <v>110</v>
      </c>
      <c r="D106" s="72"/>
      <c r="E106" s="39" t="s">
        <v>67</v>
      </c>
      <c r="F106" s="74">
        <v>1</v>
      </c>
      <c r="G106" s="103">
        <v>50593.64</v>
      </c>
      <c r="H106" s="95">
        <v>0</v>
      </c>
      <c r="I106" s="101">
        <v>38156</v>
      </c>
    </row>
    <row r="107" s="77" customFormat="1" ht="20" customHeight="1" spans="1:9">
      <c r="A107" s="39">
        <v>14</v>
      </c>
      <c r="B107" s="93" t="s">
        <v>151</v>
      </c>
      <c r="C107" s="40" t="s">
        <v>84</v>
      </c>
      <c r="D107" s="72"/>
      <c r="E107" s="104" t="s">
        <v>67</v>
      </c>
      <c r="F107" s="74">
        <v>1</v>
      </c>
      <c r="G107" s="103">
        <v>68445.25</v>
      </c>
      <c r="H107" s="95">
        <v>0</v>
      </c>
      <c r="I107" s="101">
        <v>51623</v>
      </c>
    </row>
    <row r="108" s="77" customFormat="1" ht="20" customHeight="1" spans="1:9">
      <c r="A108" s="39">
        <v>15</v>
      </c>
      <c r="B108" s="93" t="s">
        <v>151</v>
      </c>
      <c r="C108" s="40" t="s">
        <v>149</v>
      </c>
      <c r="D108" s="72"/>
      <c r="E108" s="39" t="s">
        <v>67</v>
      </c>
      <c r="F108" s="74">
        <v>1</v>
      </c>
      <c r="G108" s="103">
        <v>74371.59</v>
      </c>
      <c r="H108" s="95">
        <v>0</v>
      </c>
      <c r="I108" s="101">
        <v>56126</v>
      </c>
    </row>
    <row r="109" s="77" customFormat="1" ht="20" customHeight="1" spans="1:9">
      <c r="A109" s="39">
        <v>16</v>
      </c>
      <c r="B109" s="93" t="s">
        <v>151</v>
      </c>
      <c r="C109" s="40" t="s">
        <v>86</v>
      </c>
      <c r="D109" s="72"/>
      <c r="E109" s="39" t="s">
        <v>67</v>
      </c>
      <c r="F109" s="74">
        <v>1</v>
      </c>
      <c r="G109" s="103">
        <v>83114.25</v>
      </c>
      <c r="H109" s="95">
        <v>0</v>
      </c>
      <c r="I109" s="101">
        <v>62728</v>
      </c>
    </row>
    <row r="110" s="77" customFormat="1" ht="20" customHeight="1" spans="1:9">
      <c r="A110" s="39">
        <v>17</v>
      </c>
      <c r="B110" s="93" t="s">
        <v>152</v>
      </c>
      <c r="C110" s="40" t="s">
        <v>153</v>
      </c>
      <c r="D110" s="72"/>
      <c r="E110" s="39" t="s">
        <v>89</v>
      </c>
      <c r="F110" s="74">
        <v>1</v>
      </c>
      <c r="G110" s="103">
        <v>679.45</v>
      </c>
      <c r="H110" s="95">
        <v>0</v>
      </c>
      <c r="I110" s="101">
        <v>614</v>
      </c>
    </row>
    <row r="111" s="77" customFormat="1" ht="20" customHeight="1" spans="1:9">
      <c r="A111" s="39">
        <v>18</v>
      </c>
      <c r="B111" s="93" t="s">
        <v>152</v>
      </c>
      <c r="C111" s="40" t="s">
        <v>154</v>
      </c>
      <c r="D111" s="72"/>
      <c r="E111" s="104" t="s">
        <v>89</v>
      </c>
      <c r="F111" s="74">
        <v>1</v>
      </c>
      <c r="G111" s="103">
        <v>794.68</v>
      </c>
      <c r="H111" s="95">
        <v>0</v>
      </c>
      <c r="I111" s="101">
        <v>728</v>
      </c>
    </row>
    <row r="112" s="77" customFormat="1" ht="20" customHeight="1" spans="1:9">
      <c r="A112" s="39">
        <v>19</v>
      </c>
      <c r="B112" s="93" t="s">
        <v>152</v>
      </c>
      <c r="C112" s="40" t="s">
        <v>155</v>
      </c>
      <c r="D112" s="72"/>
      <c r="E112" s="39" t="s">
        <v>89</v>
      </c>
      <c r="F112" s="74">
        <v>1</v>
      </c>
      <c r="G112" s="103">
        <v>1086.6</v>
      </c>
      <c r="H112" s="95">
        <v>0</v>
      </c>
      <c r="I112" s="101">
        <v>990</v>
      </c>
    </row>
    <row r="113" s="77" customFormat="1" ht="20" customHeight="1" spans="1:9">
      <c r="A113" s="39">
        <v>20</v>
      </c>
      <c r="B113" s="93" t="s">
        <v>152</v>
      </c>
      <c r="C113" s="40" t="s">
        <v>156</v>
      </c>
      <c r="D113" s="72"/>
      <c r="E113" s="39" t="s">
        <v>89</v>
      </c>
      <c r="F113" s="74">
        <v>1</v>
      </c>
      <c r="G113" s="103">
        <v>1365.15</v>
      </c>
      <c r="H113" s="95">
        <v>0</v>
      </c>
      <c r="I113" s="101">
        <v>1238</v>
      </c>
    </row>
    <row r="114" s="77" customFormat="1" ht="20" customHeight="1" spans="1:9">
      <c r="A114" s="39">
        <v>21</v>
      </c>
      <c r="B114" s="93" t="s">
        <v>152</v>
      </c>
      <c r="C114" s="40" t="s">
        <v>157</v>
      </c>
      <c r="D114" s="72"/>
      <c r="E114" s="39" t="s">
        <v>89</v>
      </c>
      <c r="F114" s="74">
        <v>1</v>
      </c>
      <c r="G114" s="103">
        <v>726.6</v>
      </c>
      <c r="H114" s="95">
        <v>0</v>
      </c>
      <c r="I114" s="101">
        <v>713</v>
      </c>
    </row>
    <row r="115" s="77" customFormat="1" ht="20" customHeight="1" spans="1:9">
      <c r="A115" s="39">
        <v>22</v>
      </c>
      <c r="B115" s="93" t="s">
        <v>152</v>
      </c>
      <c r="C115" s="40" t="s">
        <v>158</v>
      </c>
      <c r="D115" s="72"/>
      <c r="E115" s="104" t="s">
        <v>89</v>
      </c>
      <c r="F115" s="74">
        <v>1</v>
      </c>
      <c r="G115" s="103">
        <v>841.83</v>
      </c>
      <c r="H115" s="95">
        <v>0</v>
      </c>
      <c r="I115" s="101">
        <v>827</v>
      </c>
    </row>
    <row r="116" s="77" customFormat="1" ht="20" customHeight="1" spans="1:9">
      <c r="A116" s="39">
        <v>23</v>
      </c>
      <c r="B116" s="93" t="s">
        <v>152</v>
      </c>
      <c r="C116" s="40" t="s">
        <v>159</v>
      </c>
      <c r="D116" s="72"/>
      <c r="E116" s="39" t="s">
        <v>89</v>
      </c>
      <c r="F116" s="74">
        <v>1</v>
      </c>
      <c r="G116" s="103">
        <v>1469.36</v>
      </c>
      <c r="H116" s="95">
        <v>0</v>
      </c>
      <c r="I116" s="101">
        <v>1366</v>
      </c>
    </row>
    <row r="117" s="77" customFormat="1" ht="20" customHeight="1" spans="1:9">
      <c r="A117" s="39">
        <v>24</v>
      </c>
      <c r="B117" s="93" t="s">
        <v>152</v>
      </c>
      <c r="C117" s="40" t="s">
        <v>160</v>
      </c>
      <c r="D117" s="72"/>
      <c r="E117" s="39" t="s">
        <v>89</v>
      </c>
      <c r="F117" s="74">
        <v>1</v>
      </c>
      <c r="G117" s="103">
        <v>1653.56</v>
      </c>
      <c r="H117" s="95">
        <v>0</v>
      </c>
      <c r="I117" s="101">
        <v>1595</v>
      </c>
    </row>
    <row r="118" s="77" customFormat="1" ht="20" customHeight="1" spans="1:9">
      <c r="A118" s="39">
        <v>25</v>
      </c>
      <c r="B118" s="93" t="s">
        <v>152</v>
      </c>
      <c r="C118" s="40" t="s">
        <v>161</v>
      </c>
      <c r="D118" s="72"/>
      <c r="E118" s="39" t="s">
        <v>89</v>
      </c>
      <c r="F118" s="74">
        <v>1</v>
      </c>
      <c r="G118" s="103">
        <v>992.06</v>
      </c>
      <c r="H118" s="95">
        <v>0</v>
      </c>
      <c r="I118" s="101">
        <v>905</v>
      </c>
    </row>
    <row r="119" s="77" customFormat="1" ht="20" customHeight="1" spans="1:11">
      <c r="A119" s="39">
        <v>26</v>
      </c>
      <c r="B119" s="93" t="s">
        <v>152</v>
      </c>
      <c r="C119" s="40" t="s">
        <v>162</v>
      </c>
      <c r="D119" s="72"/>
      <c r="E119" s="104" t="s">
        <v>89</v>
      </c>
      <c r="F119" s="74">
        <v>1</v>
      </c>
      <c r="G119" s="103">
        <v>1107.29</v>
      </c>
      <c r="H119" s="95">
        <v>0</v>
      </c>
      <c r="I119" s="101">
        <v>1019</v>
      </c>
      <c r="K119" s="77" t="s">
        <v>163</v>
      </c>
    </row>
    <row r="120" s="77" customFormat="1" ht="20" customHeight="1" spans="1:9">
      <c r="A120" s="39">
        <v>27</v>
      </c>
      <c r="B120" s="93" t="s">
        <v>152</v>
      </c>
      <c r="C120" s="40" t="s">
        <v>164</v>
      </c>
      <c r="D120" s="72"/>
      <c r="E120" s="39" t="s">
        <v>89</v>
      </c>
      <c r="F120" s="74">
        <v>1</v>
      </c>
      <c r="G120" s="103">
        <v>1841.86</v>
      </c>
      <c r="H120" s="95">
        <v>0</v>
      </c>
      <c r="I120" s="101">
        <v>1746</v>
      </c>
    </row>
    <row r="121" s="77" customFormat="1" ht="20" customHeight="1" spans="1:9">
      <c r="A121" s="39">
        <v>28</v>
      </c>
      <c r="B121" s="93" t="s">
        <v>152</v>
      </c>
      <c r="C121" s="40" t="s">
        <v>165</v>
      </c>
      <c r="D121" s="72"/>
      <c r="E121" s="39" t="s">
        <v>89</v>
      </c>
      <c r="F121" s="74">
        <v>1</v>
      </c>
      <c r="G121" s="103">
        <v>2038.33</v>
      </c>
      <c r="H121" s="95">
        <v>0</v>
      </c>
      <c r="I121" s="101">
        <v>1971</v>
      </c>
    </row>
    <row r="122" s="77" customFormat="1" ht="20" customHeight="1" spans="1:9">
      <c r="A122" s="39">
        <v>29</v>
      </c>
      <c r="B122" s="93" t="s">
        <v>166</v>
      </c>
      <c r="C122" s="40" t="s">
        <v>167</v>
      </c>
      <c r="D122" s="72"/>
      <c r="E122" s="39" t="s">
        <v>67</v>
      </c>
      <c r="F122" s="74">
        <v>1</v>
      </c>
      <c r="G122" s="103">
        <v>2011.32</v>
      </c>
      <c r="H122" s="95">
        <v>0</v>
      </c>
      <c r="I122" s="101">
        <v>1751</v>
      </c>
    </row>
    <row r="123" s="77" customFormat="1" ht="20" customHeight="1" spans="1:9">
      <c r="A123" s="39">
        <v>30</v>
      </c>
      <c r="B123" s="93" t="s">
        <v>168</v>
      </c>
      <c r="C123" s="40" t="s">
        <v>169</v>
      </c>
      <c r="D123" s="72"/>
      <c r="E123" s="104" t="s">
        <v>67</v>
      </c>
      <c r="F123" s="74">
        <v>1</v>
      </c>
      <c r="G123" s="103">
        <v>2653.02</v>
      </c>
      <c r="H123" s="95">
        <v>0</v>
      </c>
      <c r="I123" s="101">
        <v>2093</v>
      </c>
    </row>
    <row r="124" s="77" customFormat="1" ht="20" customHeight="1" spans="1:9">
      <c r="A124" s="39">
        <v>31</v>
      </c>
      <c r="B124" s="93" t="s">
        <v>168</v>
      </c>
      <c r="C124" s="40" t="s">
        <v>170</v>
      </c>
      <c r="D124" s="72"/>
      <c r="E124" s="39" t="s">
        <v>67</v>
      </c>
      <c r="F124" s="74">
        <v>1</v>
      </c>
      <c r="G124" s="103">
        <v>4054.54</v>
      </c>
      <c r="H124" s="95">
        <v>0</v>
      </c>
      <c r="I124" s="101">
        <v>3176</v>
      </c>
    </row>
    <row r="125" s="77" customFormat="1" ht="20" customHeight="1" spans="1:9">
      <c r="A125" s="39">
        <v>32</v>
      </c>
      <c r="B125" s="93" t="s">
        <v>168</v>
      </c>
      <c r="C125" s="40" t="s">
        <v>171</v>
      </c>
      <c r="D125" s="72"/>
      <c r="E125" s="39" t="s">
        <v>67</v>
      </c>
      <c r="F125" s="74">
        <v>1</v>
      </c>
      <c r="G125" s="103">
        <v>5354.44</v>
      </c>
      <c r="H125" s="95">
        <v>0</v>
      </c>
      <c r="I125" s="101">
        <v>4179</v>
      </c>
    </row>
    <row r="126" s="77" customFormat="1" ht="20" customHeight="1" spans="1:9">
      <c r="A126" s="39">
        <v>33</v>
      </c>
      <c r="B126" s="93" t="s">
        <v>172</v>
      </c>
      <c r="C126" s="40" t="s">
        <v>167</v>
      </c>
      <c r="D126" s="72"/>
      <c r="E126" s="39" t="s">
        <v>67</v>
      </c>
      <c r="F126" s="74">
        <v>1</v>
      </c>
      <c r="G126" s="103">
        <v>1504.47</v>
      </c>
      <c r="H126" s="95">
        <v>0</v>
      </c>
      <c r="I126" s="101">
        <v>1321</v>
      </c>
    </row>
    <row r="127" s="77" customFormat="1" ht="20" customHeight="1" spans="1:9">
      <c r="A127" s="39">
        <v>34</v>
      </c>
      <c r="B127" s="93" t="s">
        <v>172</v>
      </c>
      <c r="C127" s="40" t="s">
        <v>169</v>
      </c>
      <c r="D127" s="72"/>
      <c r="E127" s="104" t="s">
        <v>67</v>
      </c>
      <c r="F127" s="74">
        <v>1</v>
      </c>
      <c r="G127" s="103">
        <v>1983.76</v>
      </c>
      <c r="H127" s="95">
        <v>0</v>
      </c>
      <c r="I127" s="101">
        <v>1742</v>
      </c>
    </row>
    <row r="128" s="77" customFormat="1" ht="20" customHeight="1" spans="1:9">
      <c r="A128" s="39">
        <v>35</v>
      </c>
      <c r="B128" s="93" t="s">
        <v>172</v>
      </c>
      <c r="C128" s="40" t="s">
        <v>170</v>
      </c>
      <c r="D128" s="72"/>
      <c r="E128" s="39" t="s">
        <v>67</v>
      </c>
      <c r="F128" s="74">
        <v>1</v>
      </c>
      <c r="G128" s="103">
        <v>3012.5</v>
      </c>
      <c r="H128" s="95">
        <v>0</v>
      </c>
      <c r="I128" s="101">
        <v>2393</v>
      </c>
    </row>
    <row r="129" s="77" customFormat="1" ht="20" customHeight="1" spans="1:9">
      <c r="A129" s="39">
        <v>36</v>
      </c>
      <c r="B129" s="93" t="s">
        <v>172</v>
      </c>
      <c r="C129" s="40" t="s">
        <v>171</v>
      </c>
      <c r="D129" s="72"/>
      <c r="E129" s="39" t="s">
        <v>67</v>
      </c>
      <c r="F129" s="74">
        <v>1</v>
      </c>
      <c r="G129" s="103">
        <v>3925.45</v>
      </c>
      <c r="H129" s="95">
        <v>0</v>
      </c>
      <c r="I129" s="101">
        <v>2473</v>
      </c>
    </row>
    <row r="130" s="77" customFormat="1" ht="20" customHeight="1" spans="1:9">
      <c r="A130" s="39">
        <v>37</v>
      </c>
      <c r="B130" s="93" t="s">
        <v>173</v>
      </c>
      <c r="C130" s="40" t="s">
        <v>167</v>
      </c>
      <c r="D130" s="72"/>
      <c r="E130" s="39" t="s">
        <v>67</v>
      </c>
      <c r="F130" s="74">
        <v>1</v>
      </c>
      <c r="G130" s="103">
        <v>1475.04</v>
      </c>
      <c r="H130" s="95">
        <v>0</v>
      </c>
      <c r="I130" s="101">
        <v>1296</v>
      </c>
    </row>
    <row r="131" s="77" customFormat="1" ht="20" customHeight="1" spans="1:9">
      <c r="A131" s="39">
        <v>38</v>
      </c>
      <c r="B131" s="93" t="s">
        <v>174</v>
      </c>
      <c r="C131" s="40" t="s">
        <v>169</v>
      </c>
      <c r="D131" s="72"/>
      <c r="E131" s="104" t="s">
        <v>67</v>
      </c>
      <c r="F131" s="74">
        <v>1</v>
      </c>
      <c r="G131" s="103">
        <v>1968.5</v>
      </c>
      <c r="H131" s="95">
        <v>0</v>
      </c>
      <c r="I131" s="101">
        <v>1578</v>
      </c>
    </row>
    <row r="132" s="77" customFormat="1" ht="20" customHeight="1" spans="1:9">
      <c r="A132" s="39">
        <v>39</v>
      </c>
      <c r="B132" s="93" t="s">
        <v>174</v>
      </c>
      <c r="C132" s="40" t="s">
        <v>170</v>
      </c>
      <c r="D132" s="72"/>
      <c r="E132" s="39" t="s">
        <v>67</v>
      </c>
      <c r="F132" s="74">
        <v>1</v>
      </c>
      <c r="G132" s="103">
        <v>2834.83</v>
      </c>
      <c r="H132" s="95">
        <v>0</v>
      </c>
      <c r="I132" s="101">
        <v>2289</v>
      </c>
    </row>
    <row r="133" s="77" customFormat="1" ht="20" customHeight="1" spans="1:9">
      <c r="A133" s="39">
        <v>40</v>
      </c>
      <c r="B133" s="93" t="s">
        <v>174</v>
      </c>
      <c r="C133" s="40" t="s">
        <v>171</v>
      </c>
      <c r="D133" s="72"/>
      <c r="E133" s="39" t="s">
        <v>67</v>
      </c>
      <c r="F133" s="74">
        <v>1</v>
      </c>
      <c r="G133" s="103">
        <v>3866.59</v>
      </c>
      <c r="H133" s="95">
        <v>0</v>
      </c>
      <c r="I133" s="101">
        <v>3061</v>
      </c>
    </row>
    <row r="134" s="77" customFormat="1" ht="20" customHeight="1" spans="1:9">
      <c r="A134" s="39">
        <v>41</v>
      </c>
      <c r="B134" s="93" t="s">
        <v>175</v>
      </c>
      <c r="C134" s="40" t="s">
        <v>167</v>
      </c>
      <c r="D134" s="72"/>
      <c r="E134" s="39" t="s">
        <v>67</v>
      </c>
      <c r="F134" s="74">
        <v>1</v>
      </c>
      <c r="G134" s="103">
        <v>1118.61</v>
      </c>
      <c r="H134" s="95">
        <v>0</v>
      </c>
      <c r="I134" s="101">
        <v>915</v>
      </c>
    </row>
    <row r="135" s="77" customFormat="1" ht="20" customHeight="1" spans="1:9">
      <c r="A135" s="39">
        <v>42</v>
      </c>
      <c r="B135" s="93" t="s">
        <v>175</v>
      </c>
      <c r="C135" s="40" t="s">
        <v>169</v>
      </c>
      <c r="D135" s="72"/>
      <c r="E135" s="104" t="s">
        <v>67</v>
      </c>
      <c r="F135" s="74">
        <v>1</v>
      </c>
      <c r="G135" s="103">
        <v>1225.12</v>
      </c>
      <c r="H135" s="95">
        <v>0</v>
      </c>
      <c r="I135" s="101">
        <v>1020</v>
      </c>
    </row>
    <row r="136" s="77" customFormat="1" ht="20" customHeight="1" spans="1:9">
      <c r="A136" s="39">
        <v>43</v>
      </c>
      <c r="B136" s="93" t="s">
        <v>175</v>
      </c>
      <c r="C136" s="40" t="s">
        <v>170</v>
      </c>
      <c r="D136" s="72"/>
      <c r="E136" s="39" t="s">
        <v>67</v>
      </c>
      <c r="F136" s="74">
        <v>1</v>
      </c>
      <c r="G136" s="103">
        <v>2179.74</v>
      </c>
      <c r="H136" s="95">
        <v>0</v>
      </c>
      <c r="I136" s="101">
        <v>1766</v>
      </c>
    </row>
    <row r="137" s="77" customFormat="1" ht="20" customHeight="1" spans="1:9">
      <c r="A137" s="39">
        <v>44</v>
      </c>
      <c r="B137" s="93" t="s">
        <v>175</v>
      </c>
      <c r="C137" s="40" t="s">
        <v>171</v>
      </c>
      <c r="D137" s="72"/>
      <c r="E137" s="39" t="s">
        <v>67</v>
      </c>
      <c r="F137" s="74">
        <v>1</v>
      </c>
      <c r="G137" s="103">
        <v>2884.5</v>
      </c>
      <c r="H137" s="95">
        <v>0</v>
      </c>
      <c r="I137" s="101">
        <v>2540</v>
      </c>
    </row>
    <row r="138" s="77" customFormat="1" ht="20" customHeight="1" spans="1:9">
      <c r="A138" s="39">
        <v>45</v>
      </c>
      <c r="B138" s="93" t="s">
        <v>176</v>
      </c>
      <c r="C138" s="40" t="s">
        <v>167</v>
      </c>
      <c r="D138" s="72"/>
      <c r="E138" s="39" t="s">
        <v>67</v>
      </c>
      <c r="F138" s="74">
        <v>1</v>
      </c>
      <c r="G138" s="103">
        <v>512.57</v>
      </c>
      <c r="H138" s="95">
        <v>0</v>
      </c>
      <c r="I138" s="101">
        <v>478</v>
      </c>
    </row>
    <row r="139" s="77" customFormat="1" ht="20" customHeight="1" spans="1:9">
      <c r="A139" s="39">
        <v>46</v>
      </c>
      <c r="B139" s="93" t="s">
        <v>176</v>
      </c>
      <c r="C139" s="40" t="s">
        <v>169</v>
      </c>
      <c r="D139" s="72"/>
      <c r="E139" s="104" t="s">
        <v>67</v>
      </c>
      <c r="F139" s="74">
        <v>1</v>
      </c>
      <c r="G139" s="103">
        <v>754.24</v>
      </c>
      <c r="H139" s="95">
        <v>0</v>
      </c>
      <c r="I139" s="101">
        <v>665</v>
      </c>
    </row>
    <row r="140" s="77" customFormat="1" ht="20" customHeight="1" spans="1:9">
      <c r="A140" s="39">
        <v>47</v>
      </c>
      <c r="B140" s="93" t="s">
        <v>176</v>
      </c>
      <c r="C140" s="40" t="s">
        <v>170</v>
      </c>
      <c r="D140" s="72"/>
      <c r="E140" s="39" t="s">
        <v>67</v>
      </c>
      <c r="F140" s="74">
        <v>1</v>
      </c>
      <c r="G140" s="103">
        <v>1109.36</v>
      </c>
      <c r="H140" s="95">
        <v>0</v>
      </c>
      <c r="I140" s="101">
        <v>961</v>
      </c>
    </row>
    <row r="141" s="77" customFormat="1" ht="20" customHeight="1" spans="1:9">
      <c r="A141" s="39">
        <v>48</v>
      </c>
      <c r="B141" s="93" t="s">
        <v>176</v>
      </c>
      <c r="C141" s="40" t="s">
        <v>171</v>
      </c>
      <c r="D141" s="72"/>
      <c r="E141" s="39" t="s">
        <v>67</v>
      </c>
      <c r="F141" s="74">
        <v>1</v>
      </c>
      <c r="G141" s="103">
        <v>1431.53</v>
      </c>
      <c r="H141" s="95">
        <v>0</v>
      </c>
      <c r="I141" s="101">
        <v>1305</v>
      </c>
    </row>
    <row r="142" s="77" customFormat="1" ht="20" customHeight="1" spans="1:9">
      <c r="A142" s="39">
        <v>49</v>
      </c>
      <c r="B142" s="93" t="s">
        <v>177</v>
      </c>
      <c r="C142" s="40" t="s">
        <v>167</v>
      </c>
      <c r="D142" s="72"/>
      <c r="E142" s="39" t="s">
        <v>67</v>
      </c>
      <c r="F142" s="74">
        <v>1</v>
      </c>
      <c r="G142" s="103">
        <v>492.95</v>
      </c>
      <c r="H142" s="95">
        <v>0</v>
      </c>
      <c r="I142" s="101">
        <v>480</v>
      </c>
    </row>
    <row r="143" s="77" customFormat="1" ht="20" customHeight="1" spans="1:9">
      <c r="A143" s="39">
        <v>50</v>
      </c>
      <c r="B143" s="93" t="s">
        <v>177</v>
      </c>
      <c r="C143" s="40" t="s">
        <v>169</v>
      </c>
      <c r="D143" s="72"/>
      <c r="E143" s="104" t="s">
        <v>67</v>
      </c>
      <c r="F143" s="74">
        <v>1</v>
      </c>
      <c r="G143" s="103">
        <v>704.1</v>
      </c>
      <c r="H143" s="95">
        <v>0</v>
      </c>
      <c r="I143" s="101">
        <v>628</v>
      </c>
    </row>
    <row r="144" s="77" customFormat="1" ht="20" customHeight="1" spans="1:9">
      <c r="A144" s="39">
        <v>51</v>
      </c>
      <c r="B144" s="93" t="s">
        <v>177</v>
      </c>
      <c r="C144" s="40" t="s">
        <v>170</v>
      </c>
      <c r="D144" s="72"/>
      <c r="E144" s="39" t="s">
        <v>67</v>
      </c>
      <c r="F144" s="74">
        <v>1</v>
      </c>
      <c r="G144" s="103">
        <v>975.29</v>
      </c>
      <c r="H144" s="95">
        <v>0</v>
      </c>
      <c r="I144" s="101">
        <v>860</v>
      </c>
    </row>
    <row r="145" s="77" customFormat="1" ht="20" customHeight="1" spans="1:9">
      <c r="A145" s="39">
        <v>52</v>
      </c>
      <c r="B145" s="93" t="s">
        <v>177</v>
      </c>
      <c r="C145" s="40" t="s">
        <v>171</v>
      </c>
      <c r="D145" s="72"/>
      <c r="E145" s="39" t="s">
        <v>67</v>
      </c>
      <c r="F145" s="74">
        <v>1</v>
      </c>
      <c r="G145" s="103">
        <v>1336.7</v>
      </c>
      <c r="H145" s="95">
        <v>0</v>
      </c>
      <c r="I145" s="101">
        <v>1224</v>
      </c>
    </row>
    <row r="146" s="77" customFormat="1" ht="20" customHeight="1" spans="1:9">
      <c r="A146" s="39">
        <v>53</v>
      </c>
      <c r="B146" s="93" t="s">
        <v>178</v>
      </c>
      <c r="C146" s="40" t="s">
        <v>167</v>
      </c>
      <c r="D146" s="72"/>
      <c r="E146" s="39" t="s">
        <v>67</v>
      </c>
      <c r="F146" s="74">
        <v>1</v>
      </c>
      <c r="G146" s="103">
        <v>661.9</v>
      </c>
      <c r="H146" s="95">
        <v>0</v>
      </c>
      <c r="I146" s="101">
        <v>604</v>
      </c>
    </row>
    <row r="147" s="77" customFormat="1" ht="20" customHeight="1" spans="1:9">
      <c r="A147" s="39">
        <v>54</v>
      </c>
      <c r="B147" s="93" t="s">
        <v>178</v>
      </c>
      <c r="C147" s="40" t="s">
        <v>169</v>
      </c>
      <c r="D147" s="72"/>
      <c r="E147" s="104" t="s">
        <v>67</v>
      </c>
      <c r="F147" s="74">
        <v>1</v>
      </c>
      <c r="G147" s="103">
        <v>845.8</v>
      </c>
      <c r="H147" s="95">
        <v>0</v>
      </c>
      <c r="I147" s="101">
        <v>776</v>
      </c>
    </row>
    <row r="148" s="77" customFormat="1" ht="20" customHeight="1" spans="1:9">
      <c r="A148" s="39">
        <v>55</v>
      </c>
      <c r="B148" s="93" t="s">
        <v>178</v>
      </c>
      <c r="C148" s="40" t="s">
        <v>170</v>
      </c>
      <c r="D148" s="72"/>
      <c r="E148" s="39" t="s">
        <v>67</v>
      </c>
      <c r="F148" s="74">
        <v>1</v>
      </c>
      <c r="G148" s="103">
        <v>1321.91</v>
      </c>
      <c r="H148" s="95">
        <v>0</v>
      </c>
      <c r="I148" s="101">
        <v>1120</v>
      </c>
    </row>
    <row r="149" s="77" customFormat="1" ht="20" customHeight="1" spans="1:9">
      <c r="A149" s="39">
        <v>56</v>
      </c>
      <c r="B149" s="93" t="s">
        <v>178</v>
      </c>
      <c r="C149" s="40" t="s">
        <v>171</v>
      </c>
      <c r="D149" s="72"/>
      <c r="E149" s="39" t="s">
        <v>67</v>
      </c>
      <c r="F149" s="74">
        <v>1</v>
      </c>
      <c r="G149" s="103">
        <v>1927.48</v>
      </c>
      <c r="H149" s="95">
        <v>0</v>
      </c>
      <c r="I149" s="101">
        <v>1727</v>
      </c>
    </row>
    <row r="150" s="77" customFormat="1" ht="20" customHeight="1" spans="1:9">
      <c r="A150" s="39">
        <v>57</v>
      </c>
      <c r="B150" s="93" t="s">
        <v>179</v>
      </c>
      <c r="C150" s="40" t="s">
        <v>180</v>
      </c>
      <c r="D150" s="72"/>
      <c r="E150" s="39" t="s">
        <v>67</v>
      </c>
      <c r="F150" s="74">
        <v>1</v>
      </c>
      <c r="G150" s="103">
        <v>739.29</v>
      </c>
      <c r="H150" s="95">
        <v>0</v>
      </c>
      <c r="I150" s="101">
        <v>671</v>
      </c>
    </row>
    <row r="151" s="77" customFormat="1" ht="20" customHeight="1" spans="1:9">
      <c r="A151" s="39">
        <v>58</v>
      </c>
      <c r="B151" s="93" t="s">
        <v>179</v>
      </c>
      <c r="C151" s="40" t="s">
        <v>181</v>
      </c>
      <c r="D151" s="72"/>
      <c r="E151" s="39" t="s">
        <v>67</v>
      </c>
      <c r="F151" s="74">
        <v>1</v>
      </c>
      <c r="G151" s="103">
        <v>739.29</v>
      </c>
      <c r="H151" s="95">
        <v>0</v>
      </c>
      <c r="I151" s="101">
        <v>671</v>
      </c>
    </row>
    <row r="152" s="77" customFormat="1" ht="20" customHeight="1" spans="1:9">
      <c r="A152" s="39">
        <v>59</v>
      </c>
      <c r="B152" s="93" t="s">
        <v>179</v>
      </c>
      <c r="C152" s="40" t="s">
        <v>182</v>
      </c>
      <c r="D152" s="72"/>
      <c r="E152" s="39" t="s">
        <v>67</v>
      </c>
      <c r="F152" s="74">
        <v>1</v>
      </c>
      <c r="G152" s="103">
        <v>739.29</v>
      </c>
      <c r="H152" s="95">
        <v>0</v>
      </c>
      <c r="I152" s="101">
        <v>671</v>
      </c>
    </row>
    <row r="153" s="77" customFormat="1" ht="20" customHeight="1" spans="1:9">
      <c r="A153" s="39">
        <v>60</v>
      </c>
      <c r="B153" s="93" t="s">
        <v>179</v>
      </c>
      <c r="C153" s="40" t="s">
        <v>183</v>
      </c>
      <c r="D153" s="72"/>
      <c r="E153" s="104" t="s">
        <v>67</v>
      </c>
      <c r="F153" s="74">
        <v>1</v>
      </c>
      <c r="G153" s="103">
        <v>959.16</v>
      </c>
      <c r="H153" s="95">
        <v>0</v>
      </c>
      <c r="I153" s="101">
        <v>872</v>
      </c>
    </row>
    <row r="154" s="77" customFormat="1" ht="20" customHeight="1" spans="1:9">
      <c r="A154" s="39">
        <v>61</v>
      </c>
      <c r="B154" s="93" t="s">
        <v>179</v>
      </c>
      <c r="C154" s="40" t="s">
        <v>184</v>
      </c>
      <c r="D154" s="72"/>
      <c r="E154" s="104" t="s">
        <v>67</v>
      </c>
      <c r="F154" s="74">
        <v>1</v>
      </c>
      <c r="G154" s="103">
        <v>959.16</v>
      </c>
      <c r="H154" s="95">
        <v>0</v>
      </c>
      <c r="I154" s="101">
        <v>872</v>
      </c>
    </row>
    <row r="155" s="77" customFormat="1" ht="20" customHeight="1" spans="1:9">
      <c r="A155" s="39">
        <v>62</v>
      </c>
      <c r="B155" s="93" t="s">
        <v>179</v>
      </c>
      <c r="C155" s="40" t="s">
        <v>185</v>
      </c>
      <c r="D155" s="72"/>
      <c r="E155" s="104" t="s">
        <v>67</v>
      </c>
      <c r="F155" s="74">
        <v>1</v>
      </c>
      <c r="G155" s="103">
        <v>959.16</v>
      </c>
      <c r="H155" s="95">
        <v>0</v>
      </c>
      <c r="I155" s="101">
        <v>872</v>
      </c>
    </row>
    <row r="156" s="77" customFormat="1" ht="20" customHeight="1" spans="1:9">
      <c r="A156" s="39">
        <v>63</v>
      </c>
      <c r="B156" s="93" t="s">
        <v>179</v>
      </c>
      <c r="C156" s="40" t="s">
        <v>186</v>
      </c>
      <c r="D156" s="72"/>
      <c r="E156" s="39" t="s">
        <v>67</v>
      </c>
      <c r="F156" s="74">
        <v>1</v>
      </c>
      <c r="G156" s="103">
        <v>1463.61</v>
      </c>
      <c r="H156" s="95">
        <v>0</v>
      </c>
      <c r="I156" s="101">
        <v>1228</v>
      </c>
    </row>
    <row r="157" s="77" customFormat="1" ht="20" customHeight="1" spans="1:9">
      <c r="A157" s="39">
        <v>64</v>
      </c>
      <c r="B157" s="93" t="s">
        <v>179</v>
      </c>
      <c r="C157" s="40" t="s">
        <v>187</v>
      </c>
      <c r="D157" s="72"/>
      <c r="E157" s="39" t="s">
        <v>67</v>
      </c>
      <c r="F157" s="74">
        <v>1</v>
      </c>
      <c r="G157" s="103">
        <v>1463.61</v>
      </c>
      <c r="H157" s="95">
        <v>0</v>
      </c>
      <c r="I157" s="101">
        <v>1228</v>
      </c>
    </row>
    <row r="158" s="77" customFormat="1" ht="20" customHeight="1" spans="1:9">
      <c r="A158" s="39">
        <v>65</v>
      </c>
      <c r="B158" s="93" t="s">
        <v>179</v>
      </c>
      <c r="C158" s="40" t="s">
        <v>188</v>
      </c>
      <c r="D158" s="72"/>
      <c r="E158" s="39" t="s">
        <v>67</v>
      </c>
      <c r="F158" s="74">
        <v>1</v>
      </c>
      <c r="G158" s="103">
        <v>1463.61</v>
      </c>
      <c r="H158" s="95">
        <v>0</v>
      </c>
      <c r="I158" s="101">
        <v>1228</v>
      </c>
    </row>
    <row r="159" s="77" customFormat="1" ht="20" customHeight="1" spans="1:9">
      <c r="A159" s="39">
        <v>66</v>
      </c>
      <c r="B159" s="93" t="s">
        <v>179</v>
      </c>
      <c r="C159" s="40" t="s">
        <v>189</v>
      </c>
      <c r="D159" s="72"/>
      <c r="E159" s="39" t="s">
        <v>67</v>
      </c>
      <c r="F159" s="74">
        <v>1</v>
      </c>
      <c r="G159" s="103">
        <v>1856.63</v>
      </c>
      <c r="H159" s="95">
        <v>0</v>
      </c>
      <c r="I159" s="101">
        <v>1667</v>
      </c>
    </row>
    <row r="160" s="77" customFormat="1" ht="20" customHeight="1" spans="1:9">
      <c r="A160" s="39">
        <v>67</v>
      </c>
      <c r="B160" s="93" t="s">
        <v>179</v>
      </c>
      <c r="C160" s="40" t="s">
        <v>190</v>
      </c>
      <c r="D160" s="72"/>
      <c r="E160" s="39" t="s">
        <v>67</v>
      </c>
      <c r="F160" s="74">
        <v>1</v>
      </c>
      <c r="G160" s="103">
        <v>1856.63</v>
      </c>
      <c r="H160" s="95">
        <v>0</v>
      </c>
      <c r="I160" s="101">
        <v>1667</v>
      </c>
    </row>
    <row r="161" s="77" customFormat="1" ht="20" customHeight="1" spans="1:9">
      <c r="A161" s="39">
        <v>68</v>
      </c>
      <c r="B161" s="93" t="s">
        <v>179</v>
      </c>
      <c r="C161" s="40" t="s">
        <v>191</v>
      </c>
      <c r="D161" s="72"/>
      <c r="E161" s="39" t="s">
        <v>67</v>
      </c>
      <c r="F161" s="74">
        <v>1</v>
      </c>
      <c r="G161" s="103">
        <v>1856.63</v>
      </c>
      <c r="H161" s="95">
        <v>0</v>
      </c>
      <c r="I161" s="101">
        <v>1667</v>
      </c>
    </row>
    <row r="162" s="77" customFormat="1" ht="20" customHeight="1" spans="1:9">
      <c r="A162" s="39">
        <v>69</v>
      </c>
      <c r="B162" s="93" t="s">
        <v>179</v>
      </c>
      <c r="C162" s="40" t="s">
        <v>192</v>
      </c>
      <c r="D162" s="72"/>
      <c r="E162" s="39" t="s">
        <v>67</v>
      </c>
      <c r="F162" s="74">
        <v>1</v>
      </c>
      <c r="G162" s="103">
        <v>1856.63</v>
      </c>
      <c r="H162" s="95">
        <v>0</v>
      </c>
      <c r="I162" s="101">
        <v>1667</v>
      </c>
    </row>
    <row r="163" s="77" customFormat="1" ht="20" customHeight="1" spans="1:9">
      <c r="A163" s="39">
        <v>70</v>
      </c>
      <c r="B163" s="93" t="s">
        <v>193</v>
      </c>
      <c r="C163" s="40" t="s">
        <v>180</v>
      </c>
      <c r="D163" s="72"/>
      <c r="E163" s="39" t="s">
        <v>67</v>
      </c>
      <c r="F163" s="74">
        <v>1</v>
      </c>
      <c r="G163" s="103">
        <v>515.84</v>
      </c>
      <c r="H163" s="95">
        <v>0</v>
      </c>
      <c r="I163" s="101">
        <v>480</v>
      </c>
    </row>
    <row r="164" s="77" customFormat="1" ht="20" customHeight="1" spans="1:9">
      <c r="A164" s="39">
        <v>71</v>
      </c>
      <c r="B164" s="93" t="s">
        <v>193</v>
      </c>
      <c r="C164" s="40" t="s">
        <v>181</v>
      </c>
      <c r="D164" s="72"/>
      <c r="E164" s="39" t="s">
        <v>67</v>
      </c>
      <c r="F164" s="74">
        <v>1</v>
      </c>
      <c r="G164" s="103">
        <v>459.16</v>
      </c>
      <c r="H164" s="95">
        <v>0</v>
      </c>
      <c r="I164" s="101">
        <v>449</v>
      </c>
    </row>
    <row r="165" s="77" customFormat="1" ht="20" customHeight="1" spans="1:9">
      <c r="A165" s="39">
        <v>72</v>
      </c>
      <c r="B165" s="93" t="s">
        <v>193</v>
      </c>
      <c r="C165" s="40" t="s">
        <v>194</v>
      </c>
      <c r="D165" s="72"/>
      <c r="E165" s="39" t="s">
        <v>67</v>
      </c>
      <c r="F165" s="74">
        <v>1</v>
      </c>
      <c r="G165" s="103">
        <v>470.06</v>
      </c>
      <c r="H165" s="95">
        <v>0</v>
      </c>
      <c r="I165" s="101">
        <v>442</v>
      </c>
    </row>
    <row r="166" s="77" customFormat="1" ht="20" customHeight="1" spans="1:9">
      <c r="A166" s="39">
        <v>73</v>
      </c>
      <c r="B166" s="93" t="s">
        <v>193</v>
      </c>
      <c r="C166" s="40" t="s">
        <v>183</v>
      </c>
      <c r="D166" s="72"/>
      <c r="E166" s="104" t="s">
        <v>67</v>
      </c>
      <c r="F166" s="74">
        <v>1</v>
      </c>
      <c r="G166" s="103">
        <v>562.4</v>
      </c>
      <c r="H166" s="95">
        <v>0</v>
      </c>
      <c r="I166" s="101">
        <v>535</v>
      </c>
    </row>
    <row r="167" s="77" customFormat="1" ht="20" customHeight="1" spans="1:9">
      <c r="A167" s="39">
        <v>74</v>
      </c>
      <c r="B167" s="93" t="s">
        <v>193</v>
      </c>
      <c r="C167" s="40" t="s">
        <v>184</v>
      </c>
      <c r="D167" s="72"/>
      <c r="E167" s="104" t="s">
        <v>67</v>
      </c>
      <c r="F167" s="74">
        <v>1</v>
      </c>
      <c r="G167" s="103">
        <v>576.57</v>
      </c>
      <c r="H167" s="95">
        <v>0</v>
      </c>
      <c r="I167" s="101">
        <v>547</v>
      </c>
    </row>
    <row r="168" s="77" customFormat="1" ht="20" customHeight="1" spans="1:9">
      <c r="A168" s="39">
        <v>75</v>
      </c>
      <c r="B168" s="93" t="s">
        <v>193</v>
      </c>
      <c r="C168" s="40" t="s">
        <v>185</v>
      </c>
      <c r="D168" s="72"/>
      <c r="E168" s="104" t="s">
        <v>67</v>
      </c>
      <c r="F168" s="74">
        <v>1</v>
      </c>
      <c r="G168" s="103">
        <v>661.59</v>
      </c>
      <c r="H168" s="95">
        <v>0</v>
      </c>
      <c r="I168" s="101">
        <v>619</v>
      </c>
    </row>
    <row r="169" s="77" customFormat="1" ht="20" customHeight="1" spans="1:9">
      <c r="A169" s="39">
        <v>76</v>
      </c>
      <c r="B169" s="93" t="s">
        <v>193</v>
      </c>
      <c r="C169" s="40" t="s">
        <v>186</v>
      </c>
      <c r="D169" s="72"/>
      <c r="E169" s="39" t="s">
        <v>67</v>
      </c>
      <c r="F169" s="74">
        <v>1</v>
      </c>
      <c r="G169" s="103">
        <v>726.77</v>
      </c>
      <c r="H169" s="95">
        <v>0</v>
      </c>
      <c r="I169" s="101">
        <v>692</v>
      </c>
    </row>
    <row r="170" s="77" customFormat="1" ht="20" customHeight="1" spans="1:9">
      <c r="A170" s="39">
        <v>77</v>
      </c>
      <c r="B170" s="93" t="s">
        <v>193</v>
      </c>
      <c r="C170" s="40" t="s">
        <v>195</v>
      </c>
      <c r="D170" s="72"/>
      <c r="E170" s="39" t="s">
        <v>67</v>
      </c>
      <c r="F170" s="74">
        <v>1</v>
      </c>
      <c r="G170" s="103">
        <v>769.28</v>
      </c>
      <c r="H170" s="95">
        <v>0</v>
      </c>
      <c r="I170" s="101">
        <v>728</v>
      </c>
    </row>
    <row r="171" s="77" customFormat="1" ht="20" customHeight="1" spans="1:9">
      <c r="A171" s="39">
        <v>78</v>
      </c>
      <c r="B171" s="93" t="s">
        <v>193</v>
      </c>
      <c r="C171" s="40" t="s">
        <v>196</v>
      </c>
      <c r="D171" s="72"/>
      <c r="E171" s="39" t="s">
        <v>67</v>
      </c>
      <c r="F171" s="74">
        <v>1</v>
      </c>
      <c r="G171" s="103">
        <v>797.62</v>
      </c>
      <c r="H171" s="95">
        <v>0</v>
      </c>
      <c r="I171" s="101">
        <v>752</v>
      </c>
    </row>
    <row r="172" s="77" customFormat="1" ht="20" customHeight="1" spans="1:9">
      <c r="A172" s="39">
        <v>79</v>
      </c>
      <c r="B172" s="93" t="s">
        <v>193</v>
      </c>
      <c r="C172" s="40" t="s">
        <v>189</v>
      </c>
      <c r="D172" s="72"/>
      <c r="E172" s="39" t="s">
        <v>67</v>
      </c>
      <c r="F172" s="74">
        <v>1</v>
      </c>
      <c r="G172" s="103">
        <v>1218.98</v>
      </c>
      <c r="H172" s="95">
        <v>0</v>
      </c>
      <c r="I172" s="101">
        <v>1070</v>
      </c>
    </row>
    <row r="173" s="77" customFormat="1" ht="20" customHeight="1" spans="1:9">
      <c r="A173" s="39">
        <v>80</v>
      </c>
      <c r="B173" s="93" t="s">
        <v>193</v>
      </c>
      <c r="C173" s="40" t="s">
        <v>190</v>
      </c>
      <c r="D173" s="72"/>
      <c r="E173" s="39" t="s">
        <v>67</v>
      </c>
      <c r="F173" s="74">
        <v>1</v>
      </c>
      <c r="G173" s="103">
        <v>1218.98</v>
      </c>
      <c r="H173" s="95">
        <v>0</v>
      </c>
      <c r="I173" s="101">
        <v>1070</v>
      </c>
    </row>
    <row r="174" s="77" customFormat="1" ht="20" customHeight="1" spans="1:9">
      <c r="A174" s="39">
        <v>81</v>
      </c>
      <c r="B174" s="93" t="s">
        <v>193</v>
      </c>
      <c r="C174" s="40" t="s">
        <v>191</v>
      </c>
      <c r="D174" s="72"/>
      <c r="E174" s="39" t="s">
        <v>67</v>
      </c>
      <c r="F174" s="74">
        <v>1</v>
      </c>
      <c r="G174" s="103">
        <v>1289.83</v>
      </c>
      <c r="H174" s="95">
        <v>0</v>
      </c>
      <c r="I174" s="101">
        <v>1070</v>
      </c>
    </row>
    <row r="175" s="77" customFormat="1" ht="20" customHeight="1" spans="1:9">
      <c r="A175" s="39">
        <v>82</v>
      </c>
      <c r="B175" s="93" t="s">
        <v>193</v>
      </c>
      <c r="C175" s="40" t="s">
        <v>192</v>
      </c>
      <c r="D175" s="72"/>
      <c r="E175" s="39" t="s">
        <v>67</v>
      </c>
      <c r="F175" s="74">
        <v>1</v>
      </c>
      <c r="G175" s="103">
        <v>1360.68</v>
      </c>
      <c r="H175" s="95">
        <v>0</v>
      </c>
      <c r="I175" s="101">
        <v>1070</v>
      </c>
    </row>
    <row r="176" s="77" customFormat="1" ht="20" customHeight="1" spans="1:9">
      <c r="A176" s="39">
        <v>83</v>
      </c>
      <c r="B176" s="93" t="s">
        <v>197</v>
      </c>
      <c r="C176" s="40" t="s">
        <v>198</v>
      </c>
      <c r="D176" s="72"/>
      <c r="E176" s="39" t="s">
        <v>67</v>
      </c>
      <c r="F176" s="74">
        <v>1</v>
      </c>
      <c r="G176" s="103">
        <v>569.25</v>
      </c>
      <c r="H176" s="95">
        <v>0</v>
      </c>
      <c r="I176" s="101">
        <v>526</v>
      </c>
    </row>
    <row r="177" s="77" customFormat="1" ht="20" customHeight="1" spans="1:9">
      <c r="A177" s="39">
        <v>84</v>
      </c>
      <c r="B177" s="93" t="s">
        <v>197</v>
      </c>
      <c r="C177" s="40" t="s">
        <v>199</v>
      </c>
      <c r="D177" s="72"/>
      <c r="E177" s="104" t="s">
        <v>67</v>
      </c>
      <c r="F177" s="74">
        <v>1</v>
      </c>
      <c r="G177" s="103">
        <v>689.93</v>
      </c>
      <c r="H177" s="95">
        <v>0</v>
      </c>
      <c r="I177" s="101">
        <v>627</v>
      </c>
    </row>
    <row r="178" s="77" customFormat="1" ht="20" customHeight="1" spans="1:9">
      <c r="A178" s="39">
        <v>85</v>
      </c>
      <c r="B178" s="93" t="s">
        <v>197</v>
      </c>
      <c r="C178" s="40" t="s">
        <v>170</v>
      </c>
      <c r="D178" s="72"/>
      <c r="E178" s="39" t="s">
        <v>67</v>
      </c>
      <c r="F178" s="74">
        <v>1</v>
      </c>
      <c r="G178" s="103">
        <v>854.3</v>
      </c>
      <c r="H178" s="95">
        <v>0</v>
      </c>
      <c r="I178" s="101">
        <v>769</v>
      </c>
    </row>
    <row r="179" s="77" customFormat="1" ht="20" customHeight="1" spans="1:9">
      <c r="A179" s="39">
        <v>86</v>
      </c>
      <c r="B179" s="93" t="s">
        <v>197</v>
      </c>
      <c r="C179" s="40" t="s">
        <v>171</v>
      </c>
      <c r="D179" s="72"/>
      <c r="E179" s="39" t="s">
        <v>67</v>
      </c>
      <c r="F179" s="74">
        <v>1</v>
      </c>
      <c r="G179" s="103">
        <v>1190.64</v>
      </c>
      <c r="H179" s="95">
        <v>0</v>
      </c>
      <c r="I179" s="101">
        <v>1047</v>
      </c>
    </row>
    <row r="180" s="77" customFormat="1" ht="20" customHeight="1" spans="1:10">
      <c r="A180" s="39" t="s">
        <v>23</v>
      </c>
      <c r="B180" s="93" t="s">
        <v>200</v>
      </c>
      <c r="C180" s="40"/>
      <c r="D180" s="72"/>
      <c r="E180" s="39"/>
      <c r="F180" s="74"/>
      <c r="G180" s="95"/>
      <c r="H180" s="95"/>
      <c r="I180" s="75"/>
      <c r="J180" s="83"/>
    </row>
    <row r="181" s="77" customFormat="1" ht="20" customHeight="1" spans="1:9">
      <c r="A181" s="39">
        <v>1</v>
      </c>
      <c r="B181" s="40" t="s">
        <v>82</v>
      </c>
      <c r="C181" s="40" t="s">
        <v>110</v>
      </c>
      <c r="D181" s="72"/>
      <c r="E181" s="39" t="s">
        <v>67</v>
      </c>
      <c r="F181" s="74">
        <v>1</v>
      </c>
      <c r="G181" s="95">
        <v>8908.93</v>
      </c>
      <c r="H181" s="95">
        <v>0</v>
      </c>
      <c r="I181" s="101">
        <v>7058</v>
      </c>
    </row>
    <row r="182" s="77" customFormat="1" ht="20" customHeight="1" spans="1:9">
      <c r="A182" s="39">
        <v>2</v>
      </c>
      <c r="B182" s="40" t="s">
        <v>82</v>
      </c>
      <c r="C182" s="40" t="s">
        <v>109</v>
      </c>
      <c r="D182" s="72"/>
      <c r="E182" s="39" t="s">
        <v>67</v>
      </c>
      <c r="F182" s="74">
        <v>1</v>
      </c>
      <c r="G182" s="95">
        <v>3791.84</v>
      </c>
      <c r="H182" s="95">
        <v>0</v>
      </c>
      <c r="I182" s="101">
        <v>2631</v>
      </c>
    </row>
    <row r="183" s="77" customFormat="1" ht="20" customHeight="1" spans="1:9">
      <c r="A183" s="39">
        <v>3</v>
      </c>
      <c r="B183" s="40" t="s">
        <v>82</v>
      </c>
      <c r="C183" s="40" t="s">
        <v>108</v>
      </c>
      <c r="D183" s="72"/>
      <c r="E183" s="39" t="s">
        <v>67</v>
      </c>
      <c r="F183" s="74">
        <v>1</v>
      </c>
      <c r="G183" s="95">
        <v>1617.27</v>
      </c>
      <c r="H183" s="95">
        <v>0</v>
      </c>
      <c r="I183" s="101">
        <v>1373</v>
      </c>
    </row>
    <row r="184" s="77" customFormat="1" ht="20" customHeight="1" spans="1:9">
      <c r="A184" s="39">
        <v>4</v>
      </c>
      <c r="B184" s="40" t="s">
        <v>152</v>
      </c>
      <c r="C184" s="40" t="s">
        <v>201</v>
      </c>
      <c r="D184" s="72"/>
      <c r="E184" s="39" t="s">
        <v>67</v>
      </c>
      <c r="F184" s="74">
        <v>1</v>
      </c>
      <c r="G184" s="95">
        <v>374.14</v>
      </c>
      <c r="H184" s="95">
        <v>0</v>
      </c>
      <c r="I184" s="101">
        <v>337</v>
      </c>
    </row>
    <row r="185" s="77" customFormat="1" ht="20" customHeight="1" spans="1:9">
      <c r="A185" s="39">
        <v>5</v>
      </c>
      <c r="B185" s="40" t="s">
        <v>152</v>
      </c>
      <c r="C185" s="40" t="s">
        <v>202</v>
      </c>
      <c r="D185" s="72"/>
      <c r="E185" s="39" t="s">
        <v>67</v>
      </c>
      <c r="F185" s="74">
        <v>1</v>
      </c>
      <c r="G185" s="95">
        <v>261.7</v>
      </c>
      <c r="H185" s="95">
        <v>0</v>
      </c>
      <c r="I185" s="101">
        <v>232</v>
      </c>
    </row>
    <row r="186" s="77" customFormat="1" ht="20" customHeight="1" spans="1:9">
      <c r="A186" s="39">
        <v>6</v>
      </c>
      <c r="B186" s="40" t="s">
        <v>152</v>
      </c>
      <c r="C186" s="40" t="s">
        <v>203</v>
      </c>
      <c r="D186" s="72"/>
      <c r="E186" s="39" t="s">
        <v>67</v>
      </c>
      <c r="F186" s="74">
        <v>1</v>
      </c>
      <c r="G186" s="95">
        <v>183.58</v>
      </c>
      <c r="H186" s="95">
        <v>0</v>
      </c>
      <c r="I186" s="101">
        <v>166</v>
      </c>
    </row>
    <row r="187" s="77" customFormat="1" ht="20" customHeight="1" spans="1:12">
      <c r="A187" s="39" t="s">
        <v>27</v>
      </c>
      <c r="B187" s="40" t="s">
        <v>204</v>
      </c>
      <c r="C187" s="40"/>
      <c r="D187" s="72"/>
      <c r="E187" s="39"/>
      <c r="F187" s="74"/>
      <c r="G187" s="95"/>
      <c r="H187" s="95"/>
      <c r="I187" s="75"/>
      <c r="J187" s="83"/>
      <c r="L187" s="77" t="s">
        <v>205</v>
      </c>
    </row>
    <row r="188" s="77" customFormat="1" ht="20" customHeight="1" spans="1:9">
      <c r="A188" s="39">
        <v>1</v>
      </c>
      <c r="B188" s="40" t="s">
        <v>93</v>
      </c>
      <c r="C188" s="40" t="s">
        <v>94</v>
      </c>
      <c r="D188" s="72">
        <v>2</v>
      </c>
      <c r="E188" s="39" t="s">
        <v>13</v>
      </c>
      <c r="F188" s="74">
        <v>1</v>
      </c>
      <c r="G188" s="95">
        <v>93.41</v>
      </c>
      <c r="H188" s="95">
        <v>120.81</v>
      </c>
      <c r="I188" s="101">
        <v>228</v>
      </c>
    </row>
    <row r="189" s="77" customFormat="1" ht="20" customHeight="1" spans="1:9">
      <c r="A189" s="39">
        <v>2</v>
      </c>
      <c r="B189" s="40" t="s">
        <v>95</v>
      </c>
      <c r="C189" s="40" t="s">
        <v>96</v>
      </c>
      <c r="D189" s="72">
        <v>2</v>
      </c>
      <c r="E189" s="39" t="s">
        <v>13</v>
      </c>
      <c r="F189" s="74">
        <v>1</v>
      </c>
      <c r="G189" s="95">
        <v>116.99</v>
      </c>
      <c r="H189" s="95">
        <v>125.04</v>
      </c>
      <c r="I189" s="101">
        <v>248</v>
      </c>
    </row>
    <row r="190" s="77" customFormat="1" ht="20" customHeight="1" spans="1:9">
      <c r="A190" s="39">
        <v>3</v>
      </c>
      <c r="B190" s="40" t="s">
        <v>97</v>
      </c>
      <c r="C190" s="40" t="s">
        <v>98</v>
      </c>
      <c r="D190" s="72">
        <v>2</v>
      </c>
      <c r="E190" s="39" t="s">
        <v>13</v>
      </c>
      <c r="F190" s="74">
        <v>1</v>
      </c>
      <c r="G190" s="95">
        <v>172.8</v>
      </c>
      <c r="H190" s="95">
        <v>136.02</v>
      </c>
      <c r="I190" s="101">
        <v>322</v>
      </c>
    </row>
    <row r="191" s="77" customFormat="1" ht="20" customHeight="1" spans="1:9">
      <c r="A191" s="39">
        <v>4</v>
      </c>
      <c r="B191" s="40" t="s">
        <v>99</v>
      </c>
      <c r="C191" s="40" t="s">
        <v>75</v>
      </c>
      <c r="D191" s="72">
        <v>2</v>
      </c>
      <c r="E191" s="39" t="s">
        <v>13</v>
      </c>
      <c r="F191" s="74">
        <v>1</v>
      </c>
      <c r="G191" s="95">
        <v>419.28</v>
      </c>
      <c r="H191" s="95">
        <v>142.81</v>
      </c>
      <c r="I191" s="101">
        <v>404</v>
      </c>
    </row>
    <row r="192" s="77" customFormat="1" ht="20" customHeight="1" spans="1:9">
      <c r="A192" s="39">
        <v>5</v>
      </c>
      <c r="B192" s="40" t="s">
        <v>101</v>
      </c>
      <c r="C192" s="40" t="s">
        <v>206</v>
      </c>
      <c r="D192" s="72"/>
      <c r="E192" s="39" t="s">
        <v>207</v>
      </c>
      <c r="F192" s="74">
        <v>1</v>
      </c>
      <c r="G192" s="95">
        <v>198.08</v>
      </c>
      <c r="H192" s="95">
        <v>0</v>
      </c>
      <c r="I192" s="101">
        <v>195</v>
      </c>
    </row>
    <row r="193" s="77" customFormat="1" ht="20" customHeight="1" spans="1:9">
      <c r="A193" s="39">
        <v>6</v>
      </c>
      <c r="B193" s="40" t="s">
        <v>101</v>
      </c>
      <c r="C193" s="40" t="s">
        <v>113</v>
      </c>
      <c r="D193" s="72"/>
      <c r="E193" s="39" t="s">
        <v>207</v>
      </c>
      <c r="F193" s="74">
        <v>1</v>
      </c>
      <c r="G193" s="95">
        <v>198.08</v>
      </c>
      <c r="H193" s="95">
        <v>0</v>
      </c>
      <c r="I193" s="101">
        <v>195</v>
      </c>
    </row>
    <row r="194" s="77" customFormat="1" ht="20" customHeight="1" spans="1:9">
      <c r="A194" s="39">
        <v>7</v>
      </c>
      <c r="B194" s="40" t="s">
        <v>101</v>
      </c>
      <c r="C194" s="40" t="s">
        <v>208</v>
      </c>
      <c r="D194" s="72"/>
      <c r="E194" s="39" t="s">
        <v>207</v>
      </c>
      <c r="F194" s="74">
        <v>1</v>
      </c>
      <c r="G194" s="95">
        <v>198.08</v>
      </c>
      <c r="H194" s="95">
        <v>0</v>
      </c>
      <c r="I194" s="101">
        <v>195</v>
      </c>
    </row>
    <row r="195" s="77" customFormat="1" ht="20" customHeight="1" spans="1:9">
      <c r="A195" s="39">
        <v>8</v>
      </c>
      <c r="B195" s="40" t="s">
        <v>101</v>
      </c>
      <c r="C195" s="40" t="s">
        <v>209</v>
      </c>
      <c r="D195" s="72"/>
      <c r="E195" s="39" t="s">
        <v>207</v>
      </c>
      <c r="F195" s="74">
        <v>1</v>
      </c>
      <c r="G195" s="95">
        <v>89.52</v>
      </c>
      <c r="H195" s="95">
        <v>0</v>
      </c>
      <c r="I195" s="101">
        <v>195</v>
      </c>
    </row>
    <row r="196" s="77" customFormat="1" ht="20" customHeight="1" spans="1:9">
      <c r="A196" s="39">
        <v>9</v>
      </c>
      <c r="B196" s="40" t="s">
        <v>82</v>
      </c>
      <c r="C196" s="40" t="s">
        <v>107</v>
      </c>
      <c r="D196" s="72"/>
      <c r="E196" s="39" t="s">
        <v>67</v>
      </c>
      <c r="F196" s="74">
        <v>1</v>
      </c>
      <c r="G196" s="95">
        <v>3672.93</v>
      </c>
      <c r="H196" s="95">
        <v>0</v>
      </c>
      <c r="I196" s="101">
        <v>3111</v>
      </c>
    </row>
    <row r="197" s="77" customFormat="1" ht="20" customHeight="1" spans="1:9">
      <c r="A197" s="39">
        <v>10</v>
      </c>
      <c r="B197" s="40" t="s">
        <v>82</v>
      </c>
      <c r="C197" s="40" t="s">
        <v>108</v>
      </c>
      <c r="D197" s="72"/>
      <c r="E197" s="39" t="s">
        <v>67</v>
      </c>
      <c r="F197" s="74">
        <v>1</v>
      </c>
      <c r="G197" s="95">
        <v>5183.51</v>
      </c>
      <c r="H197" s="95">
        <v>0</v>
      </c>
      <c r="I197" s="101">
        <v>4416</v>
      </c>
    </row>
    <row r="198" s="77" customFormat="1" ht="20" customHeight="1" spans="1:9">
      <c r="A198" s="39">
        <v>11</v>
      </c>
      <c r="B198" s="40" t="s">
        <v>82</v>
      </c>
      <c r="C198" s="40" t="s">
        <v>109</v>
      </c>
      <c r="D198" s="72"/>
      <c r="E198" s="39" t="s">
        <v>67</v>
      </c>
      <c r="F198" s="74">
        <v>1</v>
      </c>
      <c r="G198" s="95">
        <v>12806.26</v>
      </c>
      <c r="H198" s="95">
        <v>0</v>
      </c>
      <c r="I198" s="101">
        <v>9709</v>
      </c>
    </row>
    <row r="199" s="77" customFormat="1" ht="20" customHeight="1" spans="1:9">
      <c r="A199" s="39">
        <v>12</v>
      </c>
      <c r="B199" s="40" t="s">
        <v>82</v>
      </c>
      <c r="C199" s="40" t="s">
        <v>110</v>
      </c>
      <c r="D199" s="72"/>
      <c r="E199" s="39" t="s">
        <v>67</v>
      </c>
      <c r="F199" s="74">
        <v>1</v>
      </c>
      <c r="G199" s="95">
        <v>19469.78</v>
      </c>
      <c r="H199" s="95">
        <v>0</v>
      </c>
      <c r="I199" s="101">
        <v>13373</v>
      </c>
    </row>
    <row r="200" s="77" customFormat="1" ht="20" customHeight="1" spans="1:9">
      <c r="A200" s="39">
        <v>13</v>
      </c>
      <c r="B200" s="40" t="s">
        <v>111</v>
      </c>
      <c r="C200" s="40" t="s">
        <v>210</v>
      </c>
      <c r="D200" s="72"/>
      <c r="E200" s="39" t="s">
        <v>67</v>
      </c>
      <c r="F200" s="74">
        <v>1</v>
      </c>
      <c r="G200" s="95">
        <v>215.65</v>
      </c>
      <c r="H200" s="95">
        <v>0</v>
      </c>
      <c r="I200" s="101">
        <v>199</v>
      </c>
    </row>
    <row r="201" s="77" customFormat="1" ht="20" customHeight="1" spans="1:9">
      <c r="A201" s="39">
        <v>14</v>
      </c>
      <c r="B201" s="40" t="s">
        <v>111</v>
      </c>
      <c r="C201" s="40" t="s">
        <v>211</v>
      </c>
      <c r="D201" s="72"/>
      <c r="E201" s="39" t="s">
        <v>67</v>
      </c>
      <c r="F201" s="74">
        <v>1</v>
      </c>
      <c r="G201" s="95">
        <v>289.47</v>
      </c>
      <c r="H201" s="95">
        <v>0</v>
      </c>
      <c r="I201" s="101">
        <v>266</v>
      </c>
    </row>
    <row r="202" s="77" customFormat="1" ht="20" customHeight="1" spans="1:9">
      <c r="A202" s="39">
        <v>15</v>
      </c>
      <c r="B202" s="40" t="s">
        <v>111</v>
      </c>
      <c r="C202" s="40" t="s">
        <v>202</v>
      </c>
      <c r="D202" s="72"/>
      <c r="E202" s="39" t="s">
        <v>67</v>
      </c>
      <c r="F202" s="74">
        <v>1</v>
      </c>
      <c r="G202" s="95">
        <v>475.26</v>
      </c>
      <c r="H202" s="95">
        <v>0</v>
      </c>
      <c r="I202" s="101">
        <v>429</v>
      </c>
    </row>
    <row r="203" s="77" customFormat="1" ht="20" customHeight="1" spans="1:9">
      <c r="A203" s="39">
        <v>16</v>
      </c>
      <c r="B203" s="40" t="s">
        <v>111</v>
      </c>
      <c r="C203" s="40" t="s">
        <v>212</v>
      </c>
      <c r="D203" s="72"/>
      <c r="E203" s="39" t="s">
        <v>67</v>
      </c>
      <c r="F203" s="74">
        <v>1</v>
      </c>
      <c r="G203" s="95">
        <v>679.45</v>
      </c>
      <c r="H203" s="95">
        <v>0</v>
      </c>
      <c r="I203" s="101">
        <v>614</v>
      </c>
    </row>
    <row r="204" s="77" customFormat="1" ht="31" customHeight="1" spans="1:9">
      <c r="A204" s="39">
        <v>17</v>
      </c>
      <c r="B204" s="40" t="s">
        <v>213</v>
      </c>
      <c r="C204" s="40" t="s">
        <v>214</v>
      </c>
      <c r="D204" s="72"/>
      <c r="E204" s="39" t="s">
        <v>67</v>
      </c>
      <c r="F204" s="74">
        <v>1</v>
      </c>
      <c r="G204" s="95">
        <v>148.4</v>
      </c>
      <c r="H204" s="95">
        <v>0</v>
      </c>
      <c r="I204" s="101">
        <v>153</v>
      </c>
    </row>
    <row r="205" s="77" customFormat="1" ht="31" customHeight="1" spans="1:9">
      <c r="A205" s="39">
        <v>18</v>
      </c>
      <c r="B205" s="40" t="s">
        <v>215</v>
      </c>
      <c r="C205" s="40" t="s">
        <v>214</v>
      </c>
      <c r="D205" s="72"/>
      <c r="E205" s="39" t="s">
        <v>67</v>
      </c>
      <c r="F205" s="74">
        <v>1</v>
      </c>
      <c r="G205" s="95">
        <v>146.22</v>
      </c>
      <c r="H205" s="95">
        <v>0</v>
      </c>
      <c r="I205" s="101">
        <v>147</v>
      </c>
    </row>
    <row r="206" s="77" customFormat="1" ht="31" customHeight="1" spans="1:9">
      <c r="A206" s="39">
        <v>19</v>
      </c>
      <c r="B206" s="105" t="s">
        <v>216</v>
      </c>
      <c r="C206" s="93" t="s">
        <v>217</v>
      </c>
      <c r="D206" s="72"/>
      <c r="E206" s="39" t="s">
        <v>67</v>
      </c>
      <c r="F206" s="74">
        <v>1</v>
      </c>
      <c r="G206" s="95">
        <v>465.78</v>
      </c>
      <c r="H206" s="95">
        <v>0</v>
      </c>
      <c r="I206" s="101">
        <v>385</v>
      </c>
    </row>
    <row r="207" s="77" customFormat="1" ht="31" customHeight="1" spans="1:9">
      <c r="A207" s="39">
        <v>20</v>
      </c>
      <c r="B207" s="105" t="s">
        <v>218</v>
      </c>
      <c r="C207" s="93" t="s">
        <v>217</v>
      </c>
      <c r="D207" s="72"/>
      <c r="E207" s="39" t="s">
        <v>67</v>
      </c>
      <c r="F207" s="74">
        <v>1</v>
      </c>
      <c r="G207" s="95">
        <v>367.68</v>
      </c>
      <c r="H207" s="95">
        <v>0</v>
      </c>
      <c r="I207" s="101">
        <v>310</v>
      </c>
    </row>
    <row r="208" s="77" customFormat="1" ht="31" customHeight="1" spans="1:9">
      <c r="A208" s="39">
        <v>21</v>
      </c>
      <c r="B208" s="40" t="s">
        <v>213</v>
      </c>
      <c r="C208" s="93" t="s">
        <v>217</v>
      </c>
      <c r="D208" s="72"/>
      <c r="E208" s="39" t="s">
        <v>67</v>
      </c>
      <c r="F208" s="74">
        <v>1</v>
      </c>
      <c r="G208" s="95">
        <v>197.64</v>
      </c>
      <c r="H208" s="95">
        <v>0</v>
      </c>
      <c r="I208" s="101">
        <v>189</v>
      </c>
    </row>
    <row r="209" s="77" customFormat="1" ht="31" customHeight="1" spans="1:9">
      <c r="A209" s="39">
        <v>22</v>
      </c>
      <c r="B209" s="40" t="s">
        <v>219</v>
      </c>
      <c r="C209" s="93" t="s">
        <v>217</v>
      </c>
      <c r="D209" s="72"/>
      <c r="E209" s="39" t="s">
        <v>67</v>
      </c>
      <c r="F209" s="74">
        <v>1</v>
      </c>
      <c r="G209" s="95">
        <v>188.92</v>
      </c>
      <c r="H209" s="95">
        <v>0</v>
      </c>
      <c r="I209" s="101">
        <v>181</v>
      </c>
    </row>
    <row r="210" s="77" customFormat="1" ht="31" customHeight="1" spans="1:9">
      <c r="A210" s="39">
        <v>23</v>
      </c>
      <c r="B210" s="105" t="s">
        <v>216</v>
      </c>
      <c r="C210" s="93" t="s">
        <v>220</v>
      </c>
      <c r="D210" s="72"/>
      <c r="E210" s="39" t="s">
        <v>67</v>
      </c>
      <c r="F210" s="74">
        <v>1</v>
      </c>
      <c r="G210" s="105">
        <v>988.89</v>
      </c>
      <c r="H210" s="95">
        <v>0</v>
      </c>
      <c r="I210" s="101">
        <v>793</v>
      </c>
    </row>
    <row r="211" s="77" customFormat="1" ht="31" customHeight="1" spans="1:9">
      <c r="A211" s="39">
        <v>24</v>
      </c>
      <c r="B211" s="105" t="s">
        <v>221</v>
      </c>
      <c r="C211" s="93" t="s">
        <v>220</v>
      </c>
      <c r="D211" s="72"/>
      <c r="E211" s="39" t="s">
        <v>67</v>
      </c>
      <c r="F211" s="74">
        <v>1</v>
      </c>
      <c r="G211" s="105">
        <v>756.72</v>
      </c>
      <c r="H211" s="95">
        <v>0</v>
      </c>
      <c r="I211" s="101">
        <v>619</v>
      </c>
    </row>
    <row r="212" s="77" customFormat="1" ht="31" customHeight="1" spans="1:9">
      <c r="A212" s="39">
        <v>25</v>
      </c>
      <c r="B212" s="105" t="s">
        <v>213</v>
      </c>
      <c r="C212" s="93" t="s">
        <v>220</v>
      </c>
      <c r="D212" s="72"/>
      <c r="E212" s="39" t="s">
        <v>67</v>
      </c>
      <c r="F212" s="74">
        <v>1</v>
      </c>
      <c r="G212" s="105">
        <v>334.89</v>
      </c>
      <c r="H212" s="95">
        <v>0</v>
      </c>
      <c r="I212" s="101">
        <v>314</v>
      </c>
    </row>
    <row r="213" s="77" customFormat="1" ht="31" customHeight="1" spans="1:9">
      <c r="A213" s="39">
        <v>26</v>
      </c>
      <c r="B213" s="105" t="s">
        <v>215</v>
      </c>
      <c r="C213" s="93" t="s">
        <v>220</v>
      </c>
      <c r="D213" s="72"/>
      <c r="E213" s="39" t="s">
        <v>67</v>
      </c>
      <c r="F213" s="74">
        <v>1</v>
      </c>
      <c r="G213" s="105">
        <v>323.99</v>
      </c>
      <c r="H213" s="95">
        <v>0</v>
      </c>
      <c r="I213" s="101">
        <v>304</v>
      </c>
    </row>
    <row r="214" s="77" customFormat="1" ht="31" customHeight="1" spans="1:9">
      <c r="A214" s="39">
        <v>27</v>
      </c>
      <c r="B214" s="105" t="s">
        <v>166</v>
      </c>
      <c r="C214" s="93" t="s">
        <v>167</v>
      </c>
      <c r="D214" s="72"/>
      <c r="E214" s="39" t="s">
        <v>67</v>
      </c>
      <c r="F214" s="74">
        <v>1</v>
      </c>
      <c r="G214" s="105">
        <v>2011.32</v>
      </c>
      <c r="H214" s="95">
        <v>0</v>
      </c>
      <c r="I214" s="101">
        <v>1585</v>
      </c>
    </row>
    <row r="215" s="77" customFormat="1" ht="31" customHeight="1" spans="1:9">
      <c r="A215" s="39">
        <v>28</v>
      </c>
      <c r="B215" s="105" t="s">
        <v>222</v>
      </c>
      <c r="C215" s="93" t="s">
        <v>167</v>
      </c>
      <c r="D215" s="72"/>
      <c r="E215" s="39" t="s">
        <v>67</v>
      </c>
      <c r="F215" s="74">
        <v>1</v>
      </c>
      <c r="G215" s="105">
        <v>1504.47</v>
      </c>
      <c r="H215" s="95">
        <v>0</v>
      </c>
      <c r="I215" s="101">
        <v>1204</v>
      </c>
    </row>
    <row r="216" s="77" customFormat="1" ht="31" customHeight="1" spans="1:9">
      <c r="A216" s="39">
        <v>29</v>
      </c>
      <c r="B216" s="105" t="s">
        <v>216</v>
      </c>
      <c r="C216" s="93" t="s">
        <v>167</v>
      </c>
      <c r="D216" s="72"/>
      <c r="E216" s="39" t="s">
        <v>67</v>
      </c>
      <c r="F216" s="74">
        <v>1</v>
      </c>
      <c r="G216" s="105">
        <v>1475.04</v>
      </c>
      <c r="H216" s="95">
        <v>0</v>
      </c>
      <c r="I216" s="101">
        <v>1182</v>
      </c>
    </row>
    <row r="217" s="77" customFormat="1" ht="31" customHeight="1" spans="1:9">
      <c r="A217" s="39">
        <v>30</v>
      </c>
      <c r="B217" s="105" t="s">
        <v>221</v>
      </c>
      <c r="C217" s="93" t="s">
        <v>167</v>
      </c>
      <c r="D217" s="72"/>
      <c r="E217" s="39" t="s">
        <v>67</v>
      </c>
      <c r="F217" s="74">
        <v>1</v>
      </c>
      <c r="G217" s="105">
        <v>1118.61</v>
      </c>
      <c r="H217" s="95">
        <v>0</v>
      </c>
      <c r="I217" s="101">
        <v>915</v>
      </c>
    </row>
    <row r="218" s="77" customFormat="1" ht="31" customHeight="1" spans="1:9">
      <c r="A218" s="39">
        <v>31</v>
      </c>
      <c r="B218" s="105" t="s">
        <v>213</v>
      </c>
      <c r="C218" s="93" t="s">
        <v>167</v>
      </c>
      <c r="D218" s="72"/>
      <c r="E218" s="39" t="s">
        <v>67</v>
      </c>
      <c r="F218" s="74">
        <v>1</v>
      </c>
      <c r="G218" s="105">
        <v>512.57</v>
      </c>
      <c r="H218" s="95">
        <v>0</v>
      </c>
      <c r="I218" s="101">
        <v>459</v>
      </c>
    </row>
    <row r="219" s="77" customFormat="1" ht="31" customHeight="1" spans="1:9">
      <c r="A219" s="39">
        <v>32</v>
      </c>
      <c r="B219" s="105" t="s">
        <v>215</v>
      </c>
      <c r="C219" s="93" t="s">
        <v>167</v>
      </c>
      <c r="D219" s="72"/>
      <c r="E219" s="39" t="s">
        <v>67</v>
      </c>
      <c r="F219" s="74">
        <v>1</v>
      </c>
      <c r="G219" s="105">
        <v>492.95</v>
      </c>
      <c r="H219" s="95">
        <v>0</v>
      </c>
      <c r="I219" s="101">
        <v>461</v>
      </c>
    </row>
    <row r="220" s="77" customFormat="1" ht="20" customHeight="1" spans="1:9">
      <c r="A220" s="39">
        <v>33</v>
      </c>
      <c r="B220" s="105" t="s">
        <v>223</v>
      </c>
      <c r="C220" s="93" t="s">
        <v>214</v>
      </c>
      <c r="D220" s="72"/>
      <c r="E220" s="39" t="s">
        <v>67</v>
      </c>
      <c r="F220" s="74">
        <v>1</v>
      </c>
      <c r="G220" s="95">
        <v>180.01</v>
      </c>
      <c r="H220" s="95">
        <v>0</v>
      </c>
      <c r="I220" s="101">
        <v>169</v>
      </c>
    </row>
    <row r="221" s="77" customFormat="1" ht="20" customHeight="1" spans="1:9">
      <c r="A221" s="39">
        <v>34</v>
      </c>
      <c r="B221" s="105" t="s">
        <v>224</v>
      </c>
      <c r="C221" s="93" t="s">
        <v>225</v>
      </c>
      <c r="D221" s="72"/>
      <c r="E221" s="39" t="s">
        <v>67</v>
      </c>
      <c r="F221" s="74">
        <v>1</v>
      </c>
      <c r="G221" s="95">
        <v>172.38</v>
      </c>
      <c r="H221" s="95">
        <v>0</v>
      </c>
      <c r="I221" s="101">
        <v>162</v>
      </c>
    </row>
    <row r="222" s="77" customFormat="1" ht="20" customHeight="1" spans="1:9">
      <c r="A222" s="39">
        <v>35</v>
      </c>
      <c r="B222" s="105" t="s">
        <v>223</v>
      </c>
      <c r="C222" s="93" t="s">
        <v>217</v>
      </c>
      <c r="D222" s="72"/>
      <c r="E222" s="39" t="s">
        <v>67</v>
      </c>
      <c r="F222" s="74">
        <v>1</v>
      </c>
      <c r="G222" s="105">
        <v>249.96</v>
      </c>
      <c r="H222" s="95">
        <v>0</v>
      </c>
      <c r="I222" s="101">
        <v>232</v>
      </c>
    </row>
    <row r="223" s="77" customFormat="1" ht="20" customHeight="1" spans="1:9">
      <c r="A223" s="39">
        <v>36</v>
      </c>
      <c r="B223" s="105" t="s">
        <v>224</v>
      </c>
      <c r="C223" s="93" t="s">
        <v>226</v>
      </c>
      <c r="D223" s="72"/>
      <c r="E223" s="39" t="s">
        <v>67</v>
      </c>
      <c r="F223" s="74">
        <v>1</v>
      </c>
      <c r="G223" s="105">
        <v>228.16</v>
      </c>
      <c r="H223" s="95">
        <v>0</v>
      </c>
      <c r="I223" s="101">
        <v>214</v>
      </c>
    </row>
    <row r="224" s="77" customFormat="1" ht="20" customHeight="1" spans="1:9">
      <c r="A224" s="39">
        <v>37</v>
      </c>
      <c r="B224" s="105" t="s">
        <v>224</v>
      </c>
      <c r="C224" s="93" t="s">
        <v>227</v>
      </c>
      <c r="D224" s="72"/>
      <c r="E224" s="39" t="s">
        <v>67</v>
      </c>
      <c r="F224" s="74">
        <v>1</v>
      </c>
      <c r="G224" s="105">
        <v>228.16</v>
      </c>
      <c r="H224" s="95">
        <v>0</v>
      </c>
      <c r="I224" s="101">
        <v>214</v>
      </c>
    </row>
    <row r="225" s="77" customFormat="1" ht="20" customHeight="1" spans="1:9">
      <c r="A225" s="39">
        <v>38</v>
      </c>
      <c r="B225" s="105" t="s">
        <v>223</v>
      </c>
      <c r="C225" s="93" t="s">
        <v>220</v>
      </c>
      <c r="D225" s="72"/>
      <c r="E225" s="39" t="s">
        <v>67</v>
      </c>
      <c r="F225" s="74">
        <v>1</v>
      </c>
      <c r="G225" s="105">
        <v>427.54</v>
      </c>
      <c r="H225" s="95">
        <v>0</v>
      </c>
      <c r="I225" s="101">
        <v>391</v>
      </c>
    </row>
    <row r="226" s="77" customFormat="1" ht="20" customHeight="1" spans="1:9">
      <c r="A226" s="39">
        <v>39</v>
      </c>
      <c r="B226" s="105" t="s">
        <v>224</v>
      </c>
      <c r="C226" s="93" t="s">
        <v>228</v>
      </c>
      <c r="D226" s="72"/>
      <c r="E226" s="39" t="s">
        <v>67</v>
      </c>
      <c r="F226" s="74">
        <v>1</v>
      </c>
      <c r="G226" s="105">
        <v>385.03</v>
      </c>
      <c r="H226" s="95">
        <v>0</v>
      </c>
      <c r="I226" s="101">
        <v>356</v>
      </c>
    </row>
    <row r="227" s="77" customFormat="1" ht="20" customHeight="1" spans="1:9">
      <c r="A227" s="39">
        <v>40</v>
      </c>
      <c r="B227" s="105" t="s">
        <v>224</v>
      </c>
      <c r="C227" s="93" t="s">
        <v>229</v>
      </c>
      <c r="D227" s="72"/>
      <c r="E227" s="39" t="s">
        <v>67</v>
      </c>
      <c r="F227" s="74">
        <v>1</v>
      </c>
      <c r="G227" s="105">
        <v>300.01</v>
      </c>
      <c r="H227" s="95">
        <v>0</v>
      </c>
      <c r="I227" s="101">
        <v>288</v>
      </c>
    </row>
    <row r="228" s="77" customFormat="1" ht="20" customHeight="1" spans="1:9">
      <c r="A228" s="39">
        <v>41</v>
      </c>
      <c r="B228" s="105" t="s">
        <v>224</v>
      </c>
      <c r="C228" s="93" t="s">
        <v>230</v>
      </c>
      <c r="D228" s="72"/>
      <c r="E228" s="39" t="s">
        <v>67</v>
      </c>
      <c r="F228" s="74">
        <v>1</v>
      </c>
      <c r="G228" s="105">
        <v>301.01</v>
      </c>
      <c r="H228" s="95">
        <v>0</v>
      </c>
      <c r="I228" s="101">
        <v>288</v>
      </c>
    </row>
    <row r="229" s="77" customFormat="1" ht="20" customHeight="1" spans="1:9">
      <c r="A229" s="39">
        <v>42</v>
      </c>
      <c r="B229" s="105" t="s">
        <v>223</v>
      </c>
      <c r="C229" s="93" t="s">
        <v>231</v>
      </c>
      <c r="D229" s="72"/>
      <c r="E229" s="39" t="s">
        <v>67</v>
      </c>
      <c r="F229" s="74">
        <v>1</v>
      </c>
      <c r="G229" s="105">
        <v>661.9</v>
      </c>
      <c r="H229" s="95">
        <v>0</v>
      </c>
      <c r="I229" s="101">
        <v>570</v>
      </c>
    </row>
    <row r="230" s="77" customFormat="1" ht="20" customHeight="1" spans="1:9">
      <c r="A230" s="39">
        <v>43</v>
      </c>
      <c r="B230" s="105" t="s">
        <v>224</v>
      </c>
      <c r="C230" s="93" t="s">
        <v>180</v>
      </c>
      <c r="D230" s="72"/>
      <c r="E230" s="39" t="s">
        <v>67</v>
      </c>
      <c r="F230" s="74">
        <v>1</v>
      </c>
      <c r="G230" s="105">
        <v>739.29</v>
      </c>
      <c r="H230" s="95">
        <v>0</v>
      </c>
      <c r="I230" s="101">
        <v>629</v>
      </c>
    </row>
    <row r="231" s="77" customFormat="1" ht="20" customHeight="1" spans="1:9">
      <c r="A231" s="39">
        <v>44</v>
      </c>
      <c r="B231" s="105" t="s">
        <v>224</v>
      </c>
      <c r="C231" s="93" t="s">
        <v>232</v>
      </c>
      <c r="D231" s="72"/>
      <c r="E231" s="39" t="s">
        <v>67</v>
      </c>
      <c r="F231" s="74">
        <v>1</v>
      </c>
      <c r="G231" s="105">
        <v>739.29</v>
      </c>
      <c r="H231" s="95">
        <v>0</v>
      </c>
      <c r="I231" s="101">
        <v>629</v>
      </c>
    </row>
    <row r="232" s="77" customFormat="1" ht="20" customHeight="1" spans="1:9">
      <c r="A232" s="39">
        <v>45</v>
      </c>
      <c r="B232" s="105" t="s">
        <v>224</v>
      </c>
      <c r="C232" s="93" t="s">
        <v>194</v>
      </c>
      <c r="D232" s="72"/>
      <c r="E232" s="39" t="s">
        <v>67</v>
      </c>
      <c r="F232" s="74">
        <v>1</v>
      </c>
      <c r="G232" s="95">
        <v>739.29</v>
      </c>
      <c r="H232" s="95">
        <v>0</v>
      </c>
      <c r="I232" s="101">
        <v>629</v>
      </c>
    </row>
    <row r="233" s="77" customFormat="1" ht="20" customHeight="1" spans="1:9">
      <c r="A233" s="39">
        <v>46</v>
      </c>
      <c r="B233" s="105" t="s">
        <v>233</v>
      </c>
      <c r="C233" s="93" t="s">
        <v>234</v>
      </c>
      <c r="D233" s="72"/>
      <c r="E233" s="39" t="s">
        <v>67</v>
      </c>
      <c r="F233" s="74">
        <v>1</v>
      </c>
      <c r="G233" s="95">
        <v>144.04</v>
      </c>
      <c r="H233" s="95">
        <v>0</v>
      </c>
      <c r="I233" s="101">
        <v>151</v>
      </c>
    </row>
    <row r="234" s="77" customFormat="1" ht="20" customHeight="1" spans="1:9">
      <c r="A234" s="39">
        <v>47</v>
      </c>
      <c r="B234" s="105" t="s">
        <v>233</v>
      </c>
      <c r="C234" s="93" t="s">
        <v>226</v>
      </c>
      <c r="D234" s="72"/>
      <c r="E234" s="39" t="s">
        <v>67</v>
      </c>
      <c r="F234" s="74">
        <v>1</v>
      </c>
      <c r="G234" s="105">
        <v>185.65</v>
      </c>
      <c r="H234" s="95">
        <v>0</v>
      </c>
      <c r="I234" s="101">
        <v>183</v>
      </c>
    </row>
    <row r="235" s="77" customFormat="1" ht="20" customHeight="1" spans="1:9">
      <c r="A235" s="39">
        <v>48</v>
      </c>
      <c r="B235" s="105" t="s">
        <v>233</v>
      </c>
      <c r="C235" s="93" t="s">
        <v>227</v>
      </c>
      <c r="D235" s="72"/>
      <c r="E235" s="39" t="s">
        <v>67</v>
      </c>
      <c r="F235" s="74">
        <v>1</v>
      </c>
      <c r="G235" s="105">
        <v>199.82</v>
      </c>
      <c r="H235" s="95">
        <v>0</v>
      </c>
      <c r="I235" s="101">
        <v>183</v>
      </c>
    </row>
    <row r="236" s="77" customFormat="1" ht="20" customHeight="1" spans="1:9">
      <c r="A236" s="39">
        <v>49</v>
      </c>
      <c r="B236" s="105" t="s">
        <v>233</v>
      </c>
      <c r="C236" s="93" t="s">
        <v>228</v>
      </c>
      <c r="D236" s="72"/>
      <c r="E236" s="39" t="s">
        <v>67</v>
      </c>
      <c r="F236" s="74">
        <v>1</v>
      </c>
      <c r="G236" s="105">
        <v>271.67</v>
      </c>
      <c r="H236" s="95">
        <v>0</v>
      </c>
      <c r="I236" s="101">
        <v>289</v>
      </c>
    </row>
    <row r="237" s="77" customFormat="1" ht="20" customHeight="1" spans="1:9">
      <c r="A237" s="39">
        <v>50</v>
      </c>
      <c r="B237" s="105" t="s">
        <v>233</v>
      </c>
      <c r="C237" s="93" t="s">
        <v>235</v>
      </c>
      <c r="D237" s="72"/>
      <c r="E237" s="39" t="s">
        <v>67</v>
      </c>
      <c r="F237" s="74">
        <v>1</v>
      </c>
      <c r="G237" s="105">
        <v>279.3</v>
      </c>
      <c r="H237" s="95">
        <v>0</v>
      </c>
      <c r="I237" s="101">
        <v>278</v>
      </c>
    </row>
    <row r="238" s="77" customFormat="1" ht="20" customHeight="1" spans="1:9">
      <c r="A238" s="39">
        <v>51</v>
      </c>
      <c r="B238" s="105" t="s">
        <v>233</v>
      </c>
      <c r="C238" s="93" t="s">
        <v>236</v>
      </c>
      <c r="D238" s="72"/>
      <c r="E238" s="39" t="s">
        <v>67</v>
      </c>
      <c r="F238" s="74">
        <v>1</v>
      </c>
      <c r="G238" s="105">
        <v>314.18</v>
      </c>
      <c r="H238" s="95">
        <v>0</v>
      </c>
      <c r="I238" s="101">
        <v>286</v>
      </c>
    </row>
    <row r="239" s="77" customFormat="1" ht="20" customHeight="1" spans="1:9">
      <c r="A239" s="39">
        <v>52</v>
      </c>
      <c r="B239" s="105" t="s">
        <v>233</v>
      </c>
      <c r="C239" s="93" t="s">
        <v>237</v>
      </c>
      <c r="D239" s="106"/>
      <c r="E239" s="107" t="s">
        <v>67</v>
      </c>
      <c r="F239" s="108">
        <v>1</v>
      </c>
      <c r="G239" s="105">
        <v>515.84</v>
      </c>
      <c r="H239" s="95">
        <v>0</v>
      </c>
      <c r="I239" s="101">
        <v>480</v>
      </c>
    </row>
    <row r="240" s="77" customFormat="1" ht="20" customHeight="1" spans="1:9">
      <c r="A240" s="39">
        <v>53</v>
      </c>
      <c r="B240" s="105" t="s">
        <v>233</v>
      </c>
      <c r="C240" s="93" t="s">
        <v>232</v>
      </c>
      <c r="D240" s="72"/>
      <c r="E240" s="39" t="s">
        <v>67</v>
      </c>
      <c r="F240" s="74">
        <v>1</v>
      </c>
      <c r="G240" s="105">
        <v>459.16</v>
      </c>
      <c r="H240" s="95">
        <v>0</v>
      </c>
      <c r="I240" s="101">
        <v>434</v>
      </c>
    </row>
    <row r="241" s="77" customFormat="1" ht="20" customHeight="1" spans="1:9">
      <c r="A241" s="39">
        <v>54</v>
      </c>
      <c r="B241" s="105" t="s">
        <v>233</v>
      </c>
      <c r="C241" s="93" t="s">
        <v>194</v>
      </c>
      <c r="D241" s="72"/>
      <c r="E241" s="39" t="s">
        <v>67</v>
      </c>
      <c r="F241" s="74">
        <v>1</v>
      </c>
      <c r="G241" s="105">
        <v>470.06</v>
      </c>
      <c r="H241" s="95">
        <v>0</v>
      </c>
      <c r="I241" s="101">
        <v>427</v>
      </c>
    </row>
    <row r="242" s="77" customFormat="1" ht="20" customHeight="1" spans="1:9">
      <c r="A242" s="39">
        <v>55</v>
      </c>
      <c r="B242" s="105" t="s">
        <v>238</v>
      </c>
      <c r="C242" s="93" t="s">
        <v>239</v>
      </c>
      <c r="D242" s="72"/>
      <c r="E242" s="39" t="s">
        <v>67</v>
      </c>
      <c r="F242" s="74">
        <v>1</v>
      </c>
      <c r="G242" s="95">
        <v>158.21</v>
      </c>
      <c r="H242" s="95">
        <v>0</v>
      </c>
      <c r="I242" s="101">
        <v>155</v>
      </c>
    </row>
    <row r="243" s="77" customFormat="1" ht="20" customHeight="1" spans="1:9">
      <c r="A243" s="39">
        <v>56</v>
      </c>
      <c r="B243" s="105" t="s">
        <v>238</v>
      </c>
      <c r="C243" s="93" t="s">
        <v>217</v>
      </c>
      <c r="D243" s="72"/>
      <c r="E243" s="39" t="s">
        <v>67</v>
      </c>
      <c r="F243" s="74">
        <v>1</v>
      </c>
      <c r="G243" s="95">
        <v>193.28</v>
      </c>
      <c r="H243" s="95">
        <v>0</v>
      </c>
      <c r="I243" s="101">
        <v>192</v>
      </c>
    </row>
    <row r="244" s="77" customFormat="1" ht="20" customHeight="1" spans="1:9">
      <c r="A244" s="39">
        <v>57</v>
      </c>
      <c r="B244" s="105" t="s">
        <v>238</v>
      </c>
      <c r="C244" s="93" t="s">
        <v>220</v>
      </c>
      <c r="D244" s="72"/>
      <c r="E244" s="39" t="s">
        <v>67</v>
      </c>
      <c r="F244" s="74">
        <v>1</v>
      </c>
      <c r="G244" s="95">
        <v>378.49</v>
      </c>
      <c r="H244" s="95">
        <v>0</v>
      </c>
      <c r="I244" s="101">
        <v>350</v>
      </c>
    </row>
    <row r="245" s="77" customFormat="1" ht="20" customHeight="1" spans="1:9">
      <c r="A245" s="39">
        <v>58</v>
      </c>
      <c r="B245" s="105" t="s">
        <v>238</v>
      </c>
      <c r="C245" s="93" t="s">
        <v>167</v>
      </c>
      <c r="D245" s="72"/>
      <c r="E245" s="39" t="s">
        <v>67</v>
      </c>
      <c r="F245" s="74">
        <v>1</v>
      </c>
      <c r="G245" s="95">
        <v>569.25</v>
      </c>
      <c r="H245" s="95">
        <v>0</v>
      </c>
      <c r="I245" s="101">
        <v>526</v>
      </c>
    </row>
    <row r="246" s="77" customFormat="1" ht="20" customHeight="1" spans="1:10">
      <c r="A246" s="39" t="s">
        <v>10</v>
      </c>
      <c r="B246" s="40" t="s">
        <v>240</v>
      </c>
      <c r="C246" s="40"/>
      <c r="D246" s="72"/>
      <c r="E246" s="39"/>
      <c r="F246" s="74"/>
      <c r="G246" s="86"/>
      <c r="H246" s="86"/>
      <c r="I246" s="75"/>
      <c r="J246" s="83"/>
    </row>
    <row r="247" s="77" customFormat="1" ht="25" customHeight="1" spans="1:9">
      <c r="A247" s="39">
        <v>1</v>
      </c>
      <c r="B247" s="93" t="s">
        <v>74</v>
      </c>
      <c r="C247" s="40" t="s">
        <v>75</v>
      </c>
      <c r="D247" s="72">
        <v>2</v>
      </c>
      <c r="E247" s="39" t="s">
        <v>13</v>
      </c>
      <c r="F247" s="74">
        <v>1</v>
      </c>
      <c r="G247" s="86">
        <v>576.36</v>
      </c>
      <c r="H247" s="86">
        <v>140.41</v>
      </c>
      <c r="I247" s="101">
        <v>626</v>
      </c>
    </row>
    <row r="248" s="77" customFormat="1" ht="25" customHeight="1" spans="1:9">
      <c r="A248" s="39">
        <v>2</v>
      </c>
      <c r="B248" s="40" t="s">
        <v>76</v>
      </c>
      <c r="C248" s="40" t="s">
        <v>77</v>
      </c>
      <c r="D248" s="72">
        <v>2</v>
      </c>
      <c r="E248" s="39" t="s">
        <v>13</v>
      </c>
      <c r="F248" s="74">
        <v>1</v>
      </c>
      <c r="G248" s="86">
        <v>713.24</v>
      </c>
      <c r="H248" s="86">
        <v>149.71</v>
      </c>
      <c r="I248" s="101">
        <v>738</v>
      </c>
    </row>
    <row r="249" s="77" customFormat="1" ht="25" customHeight="1" spans="1:9">
      <c r="A249" s="39">
        <v>3</v>
      </c>
      <c r="B249" s="40" t="s">
        <v>78</v>
      </c>
      <c r="C249" s="40" t="s">
        <v>79</v>
      </c>
      <c r="D249" s="72">
        <v>2</v>
      </c>
      <c r="E249" s="39" t="s">
        <v>13</v>
      </c>
      <c r="F249" s="74">
        <v>1</v>
      </c>
      <c r="G249" s="86">
        <v>817.26</v>
      </c>
      <c r="H249" s="86">
        <v>158.98</v>
      </c>
      <c r="I249" s="101">
        <v>850</v>
      </c>
    </row>
    <row r="250" s="77" customFormat="1" ht="24" customHeight="1" spans="1:9">
      <c r="A250" s="39">
        <v>4</v>
      </c>
      <c r="B250" s="40" t="s">
        <v>80</v>
      </c>
      <c r="C250" s="40" t="s">
        <v>81</v>
      </c>
      <c r="D250" s="72">
        <v>2</v>
      </c>
      <c r="E250" s="39" t="s">
        <v>13</v>
      </c>
      <c r="F250" s="74">
        <v>1</v>
      </c>
      <c r="G250" s="86">
        <v>935.44</v>
      </c>
      <c r="H250" s="86">
        <v>168.21</v>
      </c>
      <c r="I250" s="101">
        <v>929</v>
      </c>
    </row>
    <row r="251" s="77" customFormat="1" ht="20" customHeight="1" spans="1:9">
      <c r="A251" s="39">
        <v>5</v>
      </c>
      <c r="B251" s="105" t="s">
        <v>241</v>
      </c>
      <c r="C251" s="93" t="s">
        <v>242</v>
      </c>
      <c r="D251" s="72"/>
      <c r="E251" s="39" t="s">
        <v>67</v>
      </c>
      <c r="F251" s="74">
        <v>1</v>
      </c>
      <c r="G251" s="105">
        <v>2467.69</v>
      </c>
      <c r="H251" s="86">
        <v>0</v>
      </c>
      <c r="I251" s="101">
        <v>1794</v>
      </c>
    </row>
    <row r="252" s="77" customFormat="1" ht="20" customHeight="1" spans="1:9">
      <c r="A252" s="39">
        <v>6</v>
      </c>
      <c r="B252" s="40" t="s">
        <v>241</v>
      </c>
      <c r="C252" s="93" t="s">
        <v>243</v>
      </c>
      <c r="D252" s="72"/>
      <c r="E252" s="39" t="s">
        <v>67</v>
      </c>
      <c r="F252" s="74">
        <v>1</v>
      </c>
      <c r="G252" s="86">
        <v>4319.42</v>
      </c>
      <c r="H252" s="86">
        <v>0</v>
      </c>
      <c r="I252" s="101">
        <v>3486</v>
      </c>
    </row>
    <row r="253" s="77" customFormat="1" ht="20" customHeight="1" spans="1:9">
      <c r="A253" s="39">
        <v>7</v>
      </c>
      <c r="B253" s="105" t="s">
        <v>241</v>
      </c>
      <c r="C253" s="93" t="s">
        <v>244</v>
      </c>
      <c r="D253" s="72"/>
      <c r="E253" s="39" t="s">
        <v>67</v>
      </c>
      <c r="F253" s="74">
        <v>1</v>
      </c>
      <c r="G253" s="105">
        <v>6412.33</v>
      </c>
      <c r="H253" s="86">
        <v>0</v>
      </c>
      <c r="I253" s="101">
        <v>5173</v>
      </c>
    </row>
    <row r="254" s="77" customFormat="1" ht="20" customHeight="1" spans="1:9">
      <c r="A254" s="39">
        <v>8</v>
      </c>
      <c r="B254" s="105" t="s">
        <v>241</v>
      </c>
      <c r="C254" s="93" t="s">
        <v>245</v>
      </c>
      <c r="D254" s="72"/>
      <c r="E254" s="39" t="s">
        <v>67</v>
      </c>
      <c r="F254" s="74">
        <v>1</v>
      </c>
      <c r="G254" s="105">
        <v>7503.45</v>
      </c>
      <c r="H254" s="86">
        <v>0</v>
      </c>
      <c r="I254" s="101">
        <v>6105</v>
      </c>
    </row>
    <row r="255" s="77" customFormat="1" ht="20" customHeight="1" spans="1:9">
      <c r="A255" s="39">
        <v>9</v>
      </c>
      <c r="B255" s="105" t="s">
        <v>246</v>
      </c>
      <c r="C255" s="93" t="s">
        <v>242</v>
      </c>
      <c r="D255" s="72"/>
      <c r="E255" s="39" t="s">
        <v>67</v>
      </c>
      <c r="F255" s="74">
        <v>1</v>
      </c>
      <c r="G255" s="105">
        <v>1946.67</v>
      </c>
      <c r="H255" s="86">
        <v>0</v>
      </c>
      <c r="I255" s="101">
        <v>1652</v>
      </c>
    </row>
    <row r="256" s="77" customFormat="1" ht="20" customHeight="1" spans="1:9">
      <c r="A256" s="39">
        <v>10</v>
      </c>
      <c r="B256" s="105" t="s">
        <v>246</v>
      </c>
      <c r="C256" s="93" t="s">
        <v>243</v>
      </c>
      <c r="D256" s="72"/>
      <c r="E256" s="39" t="s">
        <v>67</v>
      </c>
      <c r="F256" s="74">
        <v>1</v>
      </c>
      <c r="G256" s="105">
        <v>3013.6</v>
      </c>
      <c r="H256" s="86">
        <v>0</v>
      </c>
      <c r="I256" s="101">
        <v>2504</v>
      </c>
    </row>
    <row r="257" s="77" customFormat="1" ht="20" customHeight="1" spans="1:9">
      <c r="A257" s="39">
        <v>11</v>
      </c>
      <c r="B257" s="105" t="s">
        <v>246</v>
      </c>
      <c r="C257" s="93" t="s">
        <v>244</v>
      </c>
      <c r="D257" s="72"/>
      <c r="E257" s="39" t="s">
        <v>67</v>
      </c>
      <c r="F257" s="74">
        <v>1</v>
      </c>
      <c r="G257" s="105">
        <v>4488.48</v>
      </c>
      <c r="H257" s="86">
        <v>0</v>
      </c>
      <c r="I257" s="101">
        <v>3725</v>
      </c>
    </row>
    <row r="258" s="77" customFormat="1" ht="20" customHeight="1" spans="1:9">
      <c r="A258" s="39">
        <v>12</v>
      </c>
      <c r="B258" s="105" t="s">
        <v>246</v>
      </c>
      <c r="C258" s="93" t="s">
        <v>245</v>
      </c>
      <c r="D258" s="72"/>
      <c r="E258" s="39" t="s">
        <v>67</v>
      </c>
      <c r="F258" s="74">
        <v>1</v>
      </c>
      <c r="G258" s="105">
        <v>5836.84</v>
      </c>
      <c r="H258" s="86">
        <v>0</v>
      </c>
      <c r="I258" s="101">
        <v>4851</v>
      </c>
    </row>
    <row r="259" s="77" customFormat="1" ht="20" customHeight="1" spans="1:9">
      <c r="A259" s="39">
        <v>13</v>
      </c>
      <c r="B259" s="105" t="s">
        <v>247</v>
      </c>
      <c r="C259" s="93" t="s">
        <v>242</v>
      </c>
      <c r="D259" s="72"/>
      <c r="E259" s="39" t="s">
        <v>67</v>
      </c>
      <c r="F259" s="74">
        <v>1</v>
      </c>
      <c r="G259" s="105">
        <v>2113.44</v>
      </c>
      <c r="H259" s="86">
        <v>0</v>
      </c>
      <c r="I259" s="101">
        <v>1758</v>
      </c>
    </row>
    <row r="260" s="77" customFormat="1" ht="20" customHeight="1" spans="1:9">
      <c r="A260" s="39">
        <v>14</v>
      </c>
      <c r="B260" s="105" t="s">
        <v>248</v>
      </c>
      <c r="C260" s="93" t="s">
        <v>243</v>
      </c>
      <c r="D260" s="72"/>
      <c r="E260" s="39" t="s">
        <v>67</v>
      </c>
      <c r="F260" s="74">
        <v>1</v>
      </c>
      <c r="G260" s="105">
        <v>3327.52</v>
      </c>
      <c r="H260" s="86">
        <v>0</v>
      </c>
      <c r="I260" s="101">
        <v>2740</v>
      </c>
    </row>
    <row r="261" s="77" customFormat="1" ht="20" customHeight="1" spans="1:9">
      <c r="A261" s="39">
        <v>15</v>
      </c>
      <c r="B261" s="105" t="s">
        <v>248</v>
      </c>
      <c r="C261" s="93" t="s">
        <v>244</v>
      </c>
      <c r="D261" s="72"/>
      <c r="E261" s="39" t="s">
        <v>67</v>
      </c>
      <c r="F261" s="74">
        <v>1</v>
      </c>
      <c r="G261" s="105">
        <v>4145.13</v>
      </c>
      <c r="H261" s="86">
        <v>0</v>
      </c>
      <c r="I261" s="101">
        <v>3467</v>
      </c>
    </row>
    <row r="262" s="77" customFormat="1" ht="20" customHeight="1" spans="1:9">
      <c r="A262" s="39">
        <v>16</v>
      </c>
      <c r="B262" s="105" t="s">
        <v>248</v>
      </c>
      <c r="C262" s="93" t="s">
        <v>245</v>
      </c>
      <c r="D262" s="72"/>
      <c r="E262" s="39" t="s">
        <v>67</v>
      </c>
      <c r="F262" s="74">
        <v>1</v>
      </c>
      <c r="G262" s="105">
        <v>5309.28</v>
      </c>
      <c r="H262" s="86">
        <v>0</v>
      </c>
      <c r="I262" s="101">
        <v>4454</v>
      </c>
    </row>
    <row r="263" s="77" customFormat="1" ht="20" customHeight="1" spans="1:9">
      <c r="A263" s="39">
        <v>17</v>
      </c>
      <c r="B263" s="105" t="s">
        <v>249</v>
      </c>
      <c r="C263" s="93" t="s">
        <v>242</v>
      </c>
      <c r="D263" s="72"/>
      <c r="E263" s="39" t="s">
        <v>67</v>
      </c>
      <c r="F263" s="74">
        <v>1</v>
      </c>
      <c r="G263" s="105">
        <v>1678.53</v>
      </c>
      <c r="H263" s="86">
        <v>0</v>
      </c>
      <c r="I263" s="101">
        <v>1431</v>
      </c>
    </row>
    <row r="264" s="77" customFormat="1" ht="20" customHeight="1" spans="1:9">
      <c r="A264" s="39">
        <v>18</v>
      </c>
      <c r="B264" s="105" t="s">
        <v>249</v>
      </c>
      <c r="C264" s="93" t="s">
        <v>243</v>
      </c>
      <c r="D264" s="72"/>
      <c r="E264" s="39" t="s">
        <v>67</v>
      </c>
      <c r="F264" s="74">
        <v>1</v>
      </c>
      <c r="G264" s="105">
        <v>2045.68</v>
      </c>
      <c r="H264" s="86">
        <v>0</v>
      </c>
      <c r="I264" s="101">
        <v>1776</v>
      </c>
    </row>
    <row r="265" s="77" customFormat="1" ht="20" customHeight="1" spans="1:9">
      <c r="A265" s="39">
        <v>19</v>
      </c>
      <c r="B265" s="105" t="s">
        <v>249</v>
      </c>
      <c r="C265" s="93" t="s">
        <v>244</v>
      </c>
      <c r="D265" s="72"/>
      <c r="E265" s="39" t="s">
        <v>67</v>
      </c>
      <c r="F265" s="74">
        <v>1</v>
      </c>
      <c r="G265" s="105">
        <v>3338.53</v>
      </c>
      <c r="H265" s="86">
        <v>0</v>
      </c>
      <c r="I265" s="101">
        <v>2861</v>
      </c>
    </row>
    <row r="266" s="77" customFormat="1" ht="20" customHeight="1" spans="1:9">
      <c r="A266" s="39">
        <v>20</v>
      </c>
      <c r="B266" s="105" t="s">
        <v>249</v>
      </c>
      <c r="C266" s="93" t="s">
        <v>245</v>
      </c>
      <c r="D266" s="72"/>
      <c r="E266" s="39" t="s">
        <v>67</v>
      </c>
      <c r="F266" s="74">
        <v>1</v>
      </c>
      <c r="G266" s="105">
        <v>4502.68</v>
      </c>
      <c r="H266" s="86">
        <v>0</v>
      </c>
      <c r="I266" s="101">
        <v>3847</v>
      </c>
    </row>
    <row r="267" s="77" customFormat="1" ht="20" customHeight="1" spans="1:9">
      <c r="A267" s="39">
        <v>21</v>
      </c>
      <c r="B267" s="105" t="s">
        <v>250</v>
      </c>
      <c r="C267" s="93" t="s">
        <v>242</v>
      </c>
      <c r="D267" s="72"/>
      <c r="E267" s="39" t="s">
        <v>67</v>
      </c>
      <c r="F267" s="74">
        <v>1</v>
      </c>
      <c r="G267" s="105">
        <v>994.01</v>
      </c>
      <c r="H267" s="86">
        <v>0</v>
      </c>
      <c r="I267" s="101">
        <v>915</v>
      </c>
    </row>
    <row r="268" s="77" customFormat="1" ht="20" customHeight="1" spans="1:9">
      <c r="A268" s="39">
        <v>22</v>
      </c>
      <c r="B268" s="105" t="s">
        <v>250</v>
      </c>
      <c r="C268" s="93" t="s">
        <v>243</v>
      </c>
      <c r="D268" s="72"/>
      <c r="E268" s="39" t="s">
        <v>67</v>
      </c>
      <c r="F268" s="74">
        <v>1</v>
      </c>
      <c r="G268" s="105">
        <v>1612.95</v>
      </c>
      <c r="H268" s="86">
        <v>0</v>
      </c>
      <c r="I268" s="101">
        <v>1451</v>
      </c>
    </row>
    <row r="269" s="77" customFormat="1" ht="20" customHeight="1" spans="1:9">
      <c r="A269" s="39">
        <v>23</v>
      </c>
      <c r="B269" s="105" t="s">
        <v>250</v>
      </c>
      <c r="C269" s="93" t="s">
        <v>244</v>
      </c>
      <c r="D269" s="72"/>
      <c r="E269" s="39" t="s">
        <v>67</v>
      </c>
      <c r="F269" s="74">
        <v>1</v>
      </c>
      <c r="G269" s="105">
        <v>2345.54</v>
      </c>
      <c r="H269" s="86">
        <v>0</v>
      </c>
      <c r="I269" s="101">
        <v>2114</v>
      </c>
    </row>
    <row r="270" s="77" customFormat="1" ht="20" customHeight="1" spans="1:9">
      <c r="A270" s="39">
        <v>24</v>
      </c>
      <c r="B270" s="105" t="s">
        <v>250</v>
      </c>
      <c r="C270" s="93" t="s">
        <v>245</v>
      </c>
      <c r="D270" s="72"/>
      <c r="E270" s="39" t="s">
        <v>67</v>
      </c>
      <c r="F270" s="74">
        <v>1</v>
      </c>
      <c r="G270" s="105">
        <v>2985.4</v>
      </c>
      <c r="H270" s="86">
        <v>0</v>
      </c>
      <c r="I270" s="101">
        <v>2611</v>
      </c>
    </row>
    <row r="271" s="77" customFormat="1" ht="20" customHeight="1" spans="1:9">
      <c r="A271" s="39">
        <v>25</v>
      </c>
      <c r="B271" s="105" t="s">
        <v>251</v>
      </c>
      <c r="C271" s="93" t="s">
        <v>242</v>
      </c>
      <c r="D271" s="72"/>
      <c r="E271" s="39" t="s">
        <v>67</v>
      </c>
      <c r="F271" s="74">
        <v>1</v>
      </c>
      <c r="G271" s="105">
        <v>979.84</v>
      </c>
      <c r="H271" s="86">
        <v>0</v>
      </c>
      <c r="I271" s="101">
        <v>911</v>
      </c>
    </row>
    <row r="272" s="77" customFormat="1" ht="20" customHeight="1" spans="1:9">
      <c r="A272" s="39">
        <v>26</v>
      </c>
      <c r="B272" s="105" t="s">
        <v>251</v>
      </c>
      <c r="C272" s="93" t="s">
        <v>243</v>
      </c>
      <c r="D272" s="72"/>
      <c r="E272" s="39" t="s">
        <v>67</v>
      </c>
      <c r="F272" s="74">
        <v>1</v>
      </c>
      <c r="G272" s="105">
        <v>1457.08</v>
      </c>
      <c r="H272" s="86">
        <v>0</v>
      </c>
      <c r="I272" s="101">
        <v>1293</v>
      </c>
    </row>
    <row r="273" s="77" customFormat="1" ht="20" customHeight="1" spans="1:9">
      <c r="A273" s="39">
        <v>27</v>
      </c>
      <c r="B273" s="105" t="s">
        <v>251</v>
      </c>
      <c r="C273" s="93" t="s">
        <v>244</v>
      </c>
      <c r="D273" s="72"/>
      <c r="E273" s="39" t="s">
        <v>67</v>
      </c>
      <c r="F273" s="74">
        <v>1</v>
      </c>
      <c r="G273" s="105">
        <v>1920.44</v>
      </c>
      <c r="H273" s="86">
        <v>0</v>
      </c>
      <c r="I273" s="101">
        <v>1795</v>
      </c>
    </row>
    <row r="274" s="77" customFormat="1" ht="20" customHeight="1" spans="1:9">
      <c r="A274" s="39">
        <v>28</v>
      </c>
      <c r="B274" s="105" t="s">
        <v>251</v>
      </c>
      <c r="C274" s="93" t="s">
        <v>245</v>
      </c>
      <c r="D274" s="72"/>
      <c r="E274" s="39" t="s">
        <v>67</v>
      </c>
      <c r="F274" s="74">
        <v>1</v>
      </c>
      <c r="G274" s="105">
        <v>2671.48</v>
      </c>
      <c r="H274" s="86">
        <v>0</v>
      </c>
      <c r="I274" s="101">
        <v>2404</v>
      </c>
    </row>
    <row r="275" s="77" customFormat="1" ht="20" customHeight="1" spans="1:9">
      <c r="A275" s="39">
        <v>29</v>
      </c>
      <c r="B275" s="105" t="s">
        <v>252</v>
      </c>
      <c r="C275" s="93" t="s">
        <v>242</v>
      </c>
      <c r="D275" s="72"/>
      <c r="E275" s="39" t="s">
        <v>67</v>
      </c>
      <c r="F275" s="74">
        <v>1</v>
      </c>
      <c r="G275" s="105">
        <v>1263.24</v>
      </c>
      <c r="H275" s="86">
        <v>0</v>
      </c>
      <c r="I275" s="101">
        <v>1119</v>
      </c>
    </row>
    <row r="276" s="77" customFormat="1" ht="20" customHeight="1" spans="1:9">
      <c r="A276" s="39">
        <v>30</v>
      </c>
      <c r="B276" s="105" t="s">
        <v>252</v>
      </c>
      <c r="C276" s="93" t="s">
        <v>243</v>
      </c>
      <c r="D276" s="72"/>
      <c r="E276" s="39" t="s">
        <v>67</v>
      </c>
      <c r="F276" s="74">
        <v>1</v>
      </c>
      <c r="G276" s="105">
        <v>1981.37</v>
      </c>
      <c r="H276" s="86">
        <v>0</v>
      </c>
      <c r="I276" s="101">
        <v>1728</v>
      </c>
    </row>
    <row r="277" s="77" customFormat="1" ht="20" customHeight="1" spans="1:9">
      <c r="A277" s="39">
        <v>31</v>
      </c>
      <c r="B277" s="105" t="s">
        <v>252</v>
      </c>
      <c r="C277" s="93" t="s">
        <v>244</v>
      </c>
      <c r="D277" s="72"/>
      <c r="E277" s="39" t="s">
        <v>67</v>
      </c>
      <c r="F277" s="74">
        <v>1</v>
      </c>
      <c r="G277" s="105">
        <v>2940.68</v>
      </c>
      <c r="H277" s="86">
        <v>0</v>
      </c>
      <c r="I277" s="101">
        <v>2562</v>
      </c>
    </row>
    <row r="278" s="77" customFormat="1" ht="20" customHeight="1" spans="1:9">
      <c r="A278" s="39">
        <v>32</v>
      </c>
      <c r="B278" s="105" t="s">
        <v>252</v>
      </c>
      <c r="C278" s="93" t="s">
        <v>245</v>
      </c>
      <c r="D278" s="72"/>
      <c r="E278" s="39" t="s">
        <v>67</v>
      </c>
      <c r="F278" s="74">
        <v>1</v>
      </c>
      <c r="G278" s="105">
        <v>3550.02</v>
      </c>
      <c r="H278" s="86">
        <v>0</v>
      </c>
      <c r="I278" s="101">
        <v>3131</v>
      </c>
    </row>
    <row r="279" s="77" customFormat="1" ht="20" customHeight="1" spans="1:9">
      <c r="A279" s="39">
        <v>33</v>
      </c>
      <c r="B279" s="105" t="s">
        <v>253</v>
      </c>
      <c r="C279" s="93" t="s">
        <v>180</v>
      </c>
      <c r="D279" s="72"/>
      <c r="E279" s="39" t="s">
        <v>67</v>
      </c>
      <c r="F279" s="74">
        <v>1</v>
      </c>
      <c r="G279" s="105">
        <v>1234.9</v>
      </c>
      <c r="H279" s="86">
        <v>0</v>
      </c>
      <c r="I279" s="101">
        <v>1097</v>
      </c>
    </row>
    <row r="280" s="77" customFormat="1" ht="20" customHeight="1" spans="1:9">
      <c r="A280" s="39">
        <v>34</v>
      </c>
      <c r="B280" s="105" t="s">
        <v>253</v>
      </c>
      <c r="C280" s="93" t="s">
        <v>181</v>
      </c>
      <c r="D280" s="72"/>
      <c r="E280" s="39" t="s">
        <v>67</v>
      </c>
      <c r="F280" s="74">
        <v>1</v>
      </c>
      <c r="G280" s="105">
        <v>1234.9</v>
      </c>
      <c r="H280" s="86">
        <v>0</v>
      </c>
      <c r="I280" s="101">
        <v>1097</v>
      </c>
    </row>
    <row r="281" s="77" customFormat="1" ht="20" customHeight="1" spans="1:9">
      <c r="A281" s="39">
        <v>35</v>
      </c>
      <c r="B281" s="105" t="s">
        <v>253</v>
      </c>
      <c r="C281" s="93" t="s">
        <v>194</v>
      </c>
      <c r="D281" s="72"/>
      <c r="E281" s="39" t="s">
        <v>67</v>
      </c>
      <c r="F281" s="74">
        <v>1</v>
      </c>
      <c r="G281" s="105">
        <v>1234.9</v>
      </c>
      <c r="H281" s="86">
        <v>0</v>
      </c>
      <c r="I281" s="101">
        <v>1097</v>
      </c>
    </row>
    <row r="282" s="77" customFormat="1" ht="20" customHeight="1" spans="1:9">
      <c r="A282" s="39">
        <v>36</v>
      </c>
      <c r="B282" s="105" t="s">
        <v>253</v>
      </c>
      <c r="C282" s="93" t="s">
        <v>183</v>
      </c>
      <c r="D282" s="72"/>
      <c r="E282" s="39" t="s">
        <v>67</v>
      </c>
      <c r="F282" s="74">
        <v>1</v>
      </c>
      <c r="G282" s="105">
        <v>1839.67</v>
      </c>
      <c r="H282" s="86">
        <v>0</v>
      </c>
      <c r="I282" s="101">
        <v>1622</v>
      </c>
    </row>
    <row r="283" s="77" customFormat="1" ht="20" customHeight="1" spans="1:9">
      <c r="A283" s="39">
        <v>37</v>
      </c>
      <c r="B283" s="105" t="s">
        <v>253</v>
      </c>
      <c r="C283" s="93" t="s">
        <v>184</v>
      </c>
      <c r="D283" s="72"/>
      <c r="E283" s="39" t="s">
        <v>67</v>
      </c>
      <c r="F283" s="74">
        <v>1</v>
      </c>
      <c r="G283" s="105">
        <v>1839.67</v>
      </c>
      <c r="H283" s="86">
        <v>0</v>
      </c>
      <c r="I283" s="101">
        <v>1622</v>
      </c>
    </row>
    <row r="284" s="77" customFormat="1" ht="20" customHeight="1" spans="1:9">
      <c r="A284" s="39">
        <v>38</v>
      </c>
      <c r="B284" s="105" t="s">
        <v>253</v>
      </c>
      <c r="C284" s="93" t="s">
        <v>185</v>
      </c>
      <c r="D284" s="72"/>
      <c r="E284" s="39" t="s">
        <v>67</v>
      </c>
      <c r="F284" s="74">
        <v>1</v>
      </c>
      <c r="G284" s="105">
        <v>1839.67</v>
      </c>
      <c r="H284" s="86">
        <v>0</v>
      </c>
      <c r="I284" s="101">
        <v>1622</v>
      </c>
    </row>
    <row r="285" s="77" customFormat="1" ht="20" customHeight="1" spans="1:9">
      <c r="A285" s="39">
        <v>39</v>
      </c>
      <c r="B285" s="105" t="s">
        <v>253</v>
      </c>
      <c r="C285" s="93" t="s">
        <v>186</v>
      </c>
      <c r="D285" s="72"/>
      <c r="E285" s="39" t="s">
        <v>67</v>
      </c>
      <c r="F285" s="74">
        <v>1</v>
      </c>
      <c r="G285" s="105">
        <v>2756.47</v>
      </c>
      <c r="H285" s="86">
        <v>0</v>
      </c>
      <c r="I285" s="101">
        <v>2423</v>
      </c>
    </row>
    <row r="286" s="77" customFormat="1" ht="20" customHeight="1" spans="1:9">
      <c r="A286" s="39">
        <v>40</v>
      </c>
      <c r="B286" s="105" t="s">
        <v>253</v>
      </c>
      <c r="C286" s="93" t="s">
        <v>195</v>
      </c>
      <c r="D286" s="72"/>
      <c r="E286" s="39" t="s">
        <v>67</v>
      </c>
      <c r="F286" s="74">
        <v>1</v>
      </c>
      <c r="G286" s="105">
        <v>2586.43</v>
      </c>
      <c r="H286" s="86">
        <v>0</v>
      </c>
      <c r="I286" s="101">
        <v>2295</v>
      </c>
    </row>
    <row r="287" s="77" customFormat="1" ht="20" customHeight="1" spans="1:9">
      <c r="A287" s="39">
        <v>41</v>
      </c>
      <c r="B287" s="105" t="s">
        <v>253</v>
      </c>
      <c r="C287" s="93" t="s">
        <v>188</v>
      </c>
      <c r="D287" s="72"/>
      <c r="E287" s="39" t="s">
        <v>67</v>
      </c>
      <c r="F287" s="74">
        <v>1</v>
      </c>
      <c r="G287" s="105">
        <v>2586.43</v>
      </c>
      <c r="H287" s="86">
        <v>0</v>
      </c>
      <c r="I287" s="101">
        <v>2295</v>
      </c>
    </row>
    <row r="288" s="77" customFormat="1" ht="20" customHeight="1" spans="1:9">
      <c r="A288" s="39">
        <v>42</v>
      </c>
      <c r="B288" s="105" t="s">
        <v>253</v>
      </c>
      <c r="C288" s="93" t="s">
        <v>189</v>
      </c>
      <c r="D288" s="72"/>
      <c r="E288" s="39" t="s">
        <v>67</v>
      </c>
      <c r="F288" s="74">
        <v>1</v>
      </c>
      <c r="G288" s="105">
        <v>3325.48</v>
      </c>
      <c r="H288" s="86">
        <v>0</v>
      </c>
      <c r="I288" s="101">
        <v>2962</v>
      </c>
    </row>
    <row r="289" s="77" customFormat="1" ht="20" customHeight="1" spans="1:9">
      <c r="A289" s="39">
        <v>43</v>
      </c>
      <c r="B289" s="105" t="s">
        <v>253</v>
      </c>
      <c r="C289" s="93" t="s">
        <v>254</v>
      </c>
      <c r="D289" s="72"/>
      <c r="E289" s="39" t="s">
        <v>67</v>
      </c>
      <c r="F289" s="74">
        <v>1</v>
      </c>
      <c r="G289" s="105">
        <v>3325.48</v>
      </c>
      <c r="H289" s="86">
        <v>0</v>
      </c>
      <c r="I289" s="101">
        <v>2962</v>
      </c>
    </row>
    <row r="290" s="77" customFormat="1" ht="20" customHeight="1" spans="1:9">
      <c r="A290" s="39">
        <v>44</v>
      </c>
      <c r="B290" s="105" t="s">
        <v>253</v>
      </c>
      <c r="C290" s="93" t="s">
        <v>191</v>
      </c>
      <c r="D290" s="72"/>
      <c r="E290" s="39" t="s">
        <v>67</v>
      </c>
      <c r="F290" s="74">
        <v>1</v>
      </c>
      <c r="G290" s="105">
        <v>3325.48</v>
      </c>
      <c r="H290" s="86">
        <v>0</v>
      </c>
      <c r="I290" s="101">
        <v>2962</v>
      </c>
    </row>
    <row r="291" s="77" customFormat="1" ht="20" customHeight="1" spans="1:9">
      <c r="A291" s="39">
        <v>45</v>
      </c>
      <c r="B291" s="105" t="s">
        <v>253</v>
      </c>
      <c r="C291" s="93" t="s">
        <v>255</v>
      </c>
      <c r="D291" s="72"/>
      <c r="E291" s="39" t="s">
        <v>67</v>
      </c>
      <c r="F291" s="74">
        <v>1</v>
      </c>
      <c r="G291" s="105">
        <v>3325.48</v>
      </c>
      <c r="H291" s="86">
        <v>0</v>
      </c>
      <c r="I291" s="101">
        <v>2962</v>
      </c>
    </row>
    <row r="292" s="77" customFormat="1" ht="20" customHeight="1" spans="1:9">
      <c r="A292" s="39">
        <v>46</v>
      </c>
      <c r="B292" s="105" t="s">
        <v>256</v>
      </c>
      <c r="C292" s="93" t="s">
        <v>180</v>
      </c>
      <c r="D292" s="72"/>
      <c r="E292" s="39" t="s">
        <v>67</v>
      </c>
      <c r="F292" s="74">
        <v>1</v>
      </c>
      <c r="G292" s="105">
        <v>1121.54</v>
      </c>
      <c r="H292" s="86">
        <v>0</v>
      </c>
      <c r="I292" s="101">
        <v>1012</v>
      </c>
    </row>
    <row r="293" s="77" customFormat="1" ht="20" customHeight="1" spans="1:9">
      <c r="A293" s="39">
        <v>47</v>
      </c>
      <c r="B293" s="105" t="s">
        <v>256</v>
      </c>
      <c r="C293" s="93" t="s">
        <v>181</v>
      </c>
      <c r="D293" s="72"/>
      <c r="E293" s="39" t="s">
        <v>67</v>
      </c>
      <c r="F293" s="74">
        <v>1</v>
      </c>
      <c r="G293" s="105">
        <v>1121.54</v>
      </c>
      <c r="H293" s="86">
        <v>0</v>
      </c>
      <c r="I293" s="101">
        <v>1012</v>
      </c>
    </row>
    <row r="294" s="77" customFormat="1" ht="20" customHeight="1" spans="1:9">
      <c r="A294" s="39">
        <v>48</v>
      </c>
      <c r="B294" s="105" t="s">
        <v>256</v>
      </c>
      <c r="C294" s="93" t="s">
        <v>194</v>
      </c>
      <c r="D294" s="72"/>
      <c r="E294" s="39" t="s">
        <v>67</v>
      </c>
      <c r="F294" s="74">
        <v>1</v>
      </c>
      <c r="G294" s="105">
        <v>1023.44</v>
      </c>
      <c r="H294" s="86">
        <v>0</v>
      </c>
      <c r="I294" s="101">
        <v>937</v>
      </c>
    </row>
    <row r="295" s="77" customFormat="1" ht="20" customHeight="1" spans="1:9">
      <c r="A295" s="39">
        <v>49</v>
      </c>
      <c r="B295" s="105" t="s">
        <v>256</v>
      </c>
      <c r="C295" s="93" t="s">
        <v>183</v>
      </c>
      <c r="D295" s="72"/>
      <c r="E295" s="39" t="s">
        <v>67</v>
      </c>
      <c r="F295" s="74">
        <v>1</v>
      </c>
      <c r="G295" s="105">
        <v>1527.93</v>
      </c>
      <c r="H295" s="86">
        <v>0</v>
      </c>
      <c r="I295" s="101">
        <v>1387</v>
      </c>
    </row>
    <row r="296" s="77" customFormat="1" ht="20" customHeight="1" spans="1:9">
      <c r="A296" s="39">
        <v>50</v>
      </c>
      <c r="B296" s="105" t="s">
        <v>256</v>
      </c>
      <c r="C296" s="93" t="s">
        <v>184</v>
      </c>
      <c r="D296" s="72"/>
      <c r="E296" s="39" t="s">
        <v>67</v>
      </c>
      <c r="F296" s="74">
        <v>1</v>
      </c>
      <c r="G296" s="105">
        <v>1527.93</v>
      </c>
      <c r="H296" s="86">
        <v>0</v>
      </c>
      <c r="I296" s="101">
        <v>1387</v>
      </c>
    </row>
    <row r="297" s="77" customFormat="1" ht="20" customHeight="1" spans="1:9">
      <c r="A297" s="39">
        <v>51</v>
      </c>
      <c r="B297" s="105" t="s">
        <v>256</v>
      </c>
      <c r="C297" s="93" t="s">
        <v>185</v>
      </c>
      <c r="D297" s="72"/>
      <c r="E297" s="39" t="s">
        <v>67</v>
      </c>
      <c r="F297" s="74">
        <v>1</v>
      </c>
      <c r="G297" s="105">
        <v>1544.28</v>
      </c>
      <c r="H297" s="86">
        <v>0</v>
      </c>
      <c r="I297" s="101">
        <v>1399</v>
      </c>
    </row>
    <row r="298" s="77" customFormat="1" ht="20" customHeight="1" spans="1:9">
      <c r="A298" s="39">
        <v>52</v>
      </c>
      <c r="B298" s="105" t="s">
        <v>256</v>
      </c>
      <c r="C298" s="93" t="s">
        <v>186</v>
      </c>
      <c r="D298" s="72"/>
      <c r="E298" s="39" t="s">
        <v>67</v>
      </c>
      <c r="F298" s="74">
        <v>1</v>
      </c>
      <c r="G298" s="105">
        <v>2202.75</v>
      </c>
      <c r="H298" s="86">
        <v>0</v>
      </c>
      <c r="I298" s="101">
        <v>2045</v>
      </c>
    </row>
    <row r="299" s="77" customFormat="1" ht="20" customHeight="1" spans="1:9">
      <c r="A299" s="39">
        <v>53</v>
      </c>
      <c r="B299" s="105" t="s">
        <v>256</v>
      </c>
      <c r="C299" s="93" t="s">
        <v>195</v>
      </c>
      <c r="D299" s="72"/>
      <c r="E299" s="39" t="s">
        <v>67</v>
      </c>
      <c r="F299" s="74">
        <v>1</v>
      </c>
      <c r="G299" s="105">
        <v>2202.75</v>
      </c>
      <c r="H299" s="86">
        <v>0</v>
      </c>
      <c r="I299" s="101">
        <v>2045</v>
      </c>
    </row>
    <row r="300" s="77" customFormat="1" ht="20" customHeight="1" spans="1:9">
      <c r="A300" s="39">
        <v>54</v>
      </c>
      <c r="B300" s="105" t="s">
        <v>256</v>
      </c>
      <c r="C300" s="93" t="s">
        <v>188</v>
      </c>
      <c r="D300" s="72"/>
      <c r="E300" s="39" t="s">
        <v>67</v>
      </c>
      <c r="F300" s="74">
        <v>1</v>
      </c>
      <c r="G300" s="105">
        <v>2252.89</v>
      </c>
      <c r="H300" s="86">
        <v>0</v>
      </c>
      <c r="I300" s="101">
        <v>2045</v>
      </c>
    </row>
    <row r="301" s="77" customFormat="1" ht="20" customHeight="1" spans="1:9">
      <c r="A301" s="39">
        <v>55</v>
      </c>
      <c r="B301" s="105" t="s">
        <v>256</v>
      </c>
      <c r="C301" s="93" t="s">
        <v>189</v>
      </c>
      <c r="D301" s="72"/>
      <c r="E301" s="39" t="s">
        <v>67</v>
      </c>
      <c r="F301" s="74">
        <v>1</v>
      </c>
      <c r="G301" s="105">
        <v>2645.32</v>
      </c>
      <c r="H301" s="86">
        <v>0</v>
      </c>
      <c r="I301" s="101">
        <v>2576</v>
      </c>
    </row>
    <row r="302" s="77" customFormat="1" ht="20" customHeight="1" spans="1:9">
      <c r="A302" s="39">
        <v>56</v>
      </c>
      <c r="B302" s="105" t="s">
        <v>256</v>
      </c>
      <c r="C302" s="93" t="s">
        <v>190</v>
      </c>
      <c r="D302" s="72"/>
      <c r="E302" s="39" t="s">
        <v>67</v>
      </c>
      <c r="F302" s="74">
        <v>1</v>
      </c>
      <c r="G302" s="105">
        <v>2758.68</v>
      </c>
      <c r="H302" s="86">
        <v>0</v>
      </c>
      <c r="I302" s="101">
        <v>2576</v>
      </c>
    </row>
    <row r="303" s="77" customFormat="1" ht="20" customHeight="1" spans="1:9">
      <c r="A303" s="39">
        <v>57</v>
      </c>
      <c r="B303" s="105" t="s">
        <v>256</v>
      </c>
      <c r="C303" s="93" t="s">
        <v>191</v>
      </c>
      <c r="D303" s="72"/>
      <c r="E303" s="39" t="s">
        <v>67</v>
      </c>
      <c r="F303" s="74">
        <v>1</v>
      </c>
      <c r="G303" s="105">
        <v>2886.21</v>
      </c>
      <c r="H303" s="86">
        <v>0</v>
      </c>
      <c r="I303" s="101">
        <v>2576</v>
      </c>
    </row>
    <row r="304" s="77" customFormat="1" ht="20" customHeight="1" spans="1:9">
      <c r="A304" s="39">
        <v>58</v>
      </c>
      <c r="B304" s="105" t="s">
        <v>256</v>
      </c>
      <c r="C304" s="93" t="s">
        <v>255</v>
      </c>
      <c r="D304" s="72"/>
      <c r="E304" s="39" t="s">
        <v>67</v>
      </c>
      <c r="F304" s="74">
        <v>1</v>
      </c>
      <c r="G304" s="105">
        <v>2999.57</v>
      </c>
      <c r="H304" s="86">
        <v>0</v>
      </c>
      <c r="I304" s="101">
        <v>2576</v>
      </c>
    </row>
    <row r="305" s="77" customFormat="1" ht="20" customHeight="1" spans="1:9">
      <c r="A305" s="39">
        <v>59</v>
      </c>
      <c r="B305" s="105" t="s">
        <v>257</v>
      </c>
      <c r="C305" s="93" t="s">
        <v>242</v>
      </c>
      <c r="D305" s="72"/>
      <c r="E305" s="39" t="s">
        <v>67</v>
      </c>
      <c r="F305" s="74">
        <v>1</v>
      </c>
      <c r="G305" s="105">
        <v>1000.55</v>
      </c>
      <c r="H305" s="86">
        <v>0</v>
      </c>
      <c r="I305" s="101">
        <v>920</v>
      </c>
    </row>
    <row r="306" s="77" customFormat="1" ht="20" customHeight="1" spans="1:9">
      <c r="A306" s="39">
        <v>60</v>
      </c>
      <c r="B306" s="105" t="s">
        <v>257</v>
      </c>
      <c r="C306" s="93" t="s">
        <v>243</v>
      </c>
      <c r="D306" s="72"/>
      <c r="E306" s="39" t="s">
        <v>67</v>
      </c>
      <c r="F306" s="74">
        <v>1</v>
      </c>
      <c r="G306" s="105">
        <v>1301.21</v>
      </c>
      <c r="H306" s="86">
        <v>0</v>
      </c>
      <c r="I306" s="101">
        <v>1189</v>
      </c>
    </row>
    <row r="307" s="77" customFormat="1" ht="20" customHeight="1" spans="1:9">
      <c r="A307" s="39">
        <v>61</v>
      </c>
      <c r="B307" s="109" t="s">
        <v>257</v>
      </c>
      <c r="C307" s="93" t="s">
        <v>244</v>
      </c>
      <c r="D307" s="72"/>
      <c r="E307" s="39" t="s">
        <v>67</v>
      </c>
      <c r="F307" s="74">
        <v>1</v>
      </c>
      <c r="G307" s="109">
        <v>1877.93</v>
      </c>
      <c r="H307" s="86">
        <v>0</v>
      </c>
      <c r="I307" s="101">
        <v>1726</v>
      </c>
    </row>
    <row r="308" s="77" customFormat="1" ht="20" customHeight="1" spans="1:9">
      <c r="A308" s="39">
        <v>62</v>
      </c>
      <c r="B308" s="105" t="s">
        <v>257</v>
      </c>
      <c r="C308" s="93" t="s">
        <v>245</v>
      </c>
      <c r="D308" s="72"/>
      <c r="E308" s="39" t="s">
        <v>67</v>
      </c>
      <c r="F308" s="74">
        <v>1</v>
      </c>
      <c r="G308" s="105">
        <v>2514.52</v>
      </c>
      <c r="H308" s="86">
        <v>0</v>
      </c>
      <c r="I308" s="101">
        <v>2299</v>
      </c>
    </row>
    <row r="309" s="77" customFormat="1" ht="20" customHeight="1" spans="1:10">
      <c r="A309" s="39" t="s">
        <v>23</v>
      </c>
      <c r="B309" s="40" t="s">
        <v>258</v>
      </c>
      <c r="C309" s="40"/>
      <c r="D309" s="72"/>
      <c r="E309" s="40"/>
      <c r="F309" s="94"/>
      <c r="G309" s="86"/>
      <c r="H309" s="86"/>
      <c r="I309" s="75"/>
      <c r="J309" s="83"/>
    </row>
    <row r="310" s="77" customFormat="1" ht="20" customHeight="1" spans="1:9">
      <c r="A310" s="39">
        <v>1</v>
      </c>
      <c r="B310" s="40" t="s">
        <v>93</v>
      </c>
      <c r="C310" s="40" t="s">
        <v>94</v>
      </c>
      <c r="D310" s="72">
        <v>2</v>
      </c>
      <c r="E310" s="39" t="s">
        <v>13</v>
      </c>
      <c r="F310" s="74">
        <v>1</v>
      </c>
      <c r="G310" s="86">
        <v>140.72</v>
      </c>
      <c r="H310" s="95">
        <v>120.81</v>
      </c>
      <c r="I310" s="101">
        <v>228</v>
      </c>
    </row>
    <row r="311" s="77" customFormat="1" ht="20" customHeight="1" spans="1:9">
      <c r="A311" s="39">
        <v>2</v>
      </c>
      <c r="B311" s="40" t="s">
        <v>95</v>
      </c>
      <c r="C311" s="40" t="s">
        <v>96</v>
      </c>
      <c r="D311" s="72">
        <v>2</v>
      </c>
      <c r="E311" s="39" t="s">
        <v>13</v>
      </c>
      <c r="F311" s="74">
        <v>1</v>
      </c>
      <c r="G311" s="86">
        <v>176.41</v>
      </c>
      <c r="H311" s="95">
        <v>125.04</v>
      </c>
      <c r="I311" s="101">
        <v>248</v>
      </c>
    </row>
    <row r="312" s="77" customFormat="1" ht="20" customHeight="1" spans="1:14">
      <c r="A312" s="39">
        <v>3</v>
      </c>
      <c r="B312" s="40" t="s">
        <v>97</v>
      </c>
      <c r="C312" s="40" t="s">
        <v>98</v>
      </c>
      <c r="D312" s="72">
        <v>2</v>
      </c>
      <c r="E312" s="39" t="s">
        <v>13</v>
      </c>
      <c r="F312" s="74">
        <v>1</v>
      </c>
      <c r="G312" s="86">
        <v>279.49</v>
      </c>
      <c r="H312" s="95">
        <v>136.02</v>
      </c>
      <c r="I312" s="101">
        <v>322</v>
      </c>
      <c r="N312" s="77" t="s">
        <v>259</v>
      </c>
    </row>
    <row r="313" s="77" customFormat="1" ht="20" customHeight="1" spans="1:9">
      <c r="A313" s="39">
        <v>4</v>
      </c>
      <c r="B313" s="40" t="s">
        <v>99</v>
      </c>
      <c r="C313" s="40" t="s">
        <v>100</v>
      </c>
      <c r="D313" s="72">
        <v>2</v>
      </c>
      <c r="E313" s="39" t="s">
        <v>13</v>
      </c>
      <c r="F313" s="74">
        <v>1</v>
      </c>
      <c r="G313" s="86">
        <v>551.37</v>
      </c>
      <c r="H313" s="95">
        <v>142.81</v>
      </c>
      <c r="I313" s="101">
        <v>404</v>
      </c>
    </row>
    <row r="314" s="77" customFormat="1" ht="20" customHeight="1" spans="1:9">
      <c r="A314" s="39">
        <v>5</v>
      </c>
      <c r="B314" s="40" t="s">
        <v>101</v>
      </c>
      <c r="C314" s="40" t="s">
        <v>102</v>
      </c>
      <c r="D314" s="72"/>
      <c r="E314" s="39" t="s">
        <v>103</v>
      </c>
      <c r="F314" s="74">
        <v>1</v>
      </c>
      <c r="G314" s="95">
        <v>198.08</v>
      </c>
      <c r="H314" s="95">
        <v>0</v>
      </c>
      <c r="I314" s="101">
        <v>195</v>
      </c>
    </row>
    <row r="315" s="77" customFormat="1" ht="20" customHeight="1" spans="1:9">
      <c r="A315" s="39">
        <v>6</v>
      </c>
      <c r="B315" s="40" t="s">
        <v>101</v>
      </c>
      <c r="C315" s="40" t="s">
        <v>104</v>
      </c>
      <c r="D315" s="72"/>
      <c r="E315" s="39" t="s">
        <v>103</v>
      </c>
      <c r="F315" s="74">
        <v>1</v>
      </c>
      <c r="G315" s="95">
        <v>198.08</v>
      </c>
      <c r="H315" s="95">
        <v>0</v>
      </c>
      <c r="I315" s="101">
        <v>195</v>
      </c>
    </row>
    <row r="316" s="77" customFormat="1" ht="20" customHeight="1" spans="1:9">
      <c r="A316" s="39">
        <v>7</v>
      </c>
      <c r="B316" s="40" t="s">
        <v>101</v>
      </c>
      <c r="C316" s="40" t="s">
        <v>105</v>
      </c>
      <c r="D316" s="72"/>
      <c r="E316" s="39" t="s">
        <v>103</v>
      </c>
      <c r="F316" s="74">
        <v>1</v>
      </c>
      <c r="G316" s="95">
        <v>198.08</v>
      </c>
      <c r="H316" s="95">
        <v>0</v>
      </c>
      <c r="I316" s="101">
        <v>195</v>
      </c>
    </row>
    <row r="317" s="77" customFormat="1" ht="20" customHeight="1" spans="1:9">
      <c r="A317" s="39">
        <v>8</v>
      </c>
      <c r="B317" s="40" t="s">
        <v>101</v>
      </c>
      <c r="C317" s="40" t="s">
        <v>106</v>
      </c>
      <c r="D317" s="72"/>
      <c r="E317" s="39" t="s">
        <v>103</v>
      </c>
      <c r="F317" s="74">
        <v>1</v>
      </c>
      <c r="G317" s="95">
        <v>89.52</v>
      </c>
      <c r="H317" s="95">
        <v>0</v>
      </c>
      <c r="I317" s="101">
        <v>195</v>
      </c>
    </row>
    <row r="318" s="77" customFormat="1" ht="33" customHeight="1" spans="1:9">
      <c r="A318" s="39">
        <v>9</v>
      </c>
      <c r="B318" s="105" t="s">
        <v>250</v>
      </c>
      <c r="C318" s="93" t="s">
        <v>260</v>
      </c>
      <c r="D318" s="72"/>
      <c r="E318" s="39" t="s">
        <v>67</v>
      </c>
      <c r="F318" s="74">
        <v>1</v>
      </c>
      <c r="G318" s="105">
        <v>210.56</v>
      </c>
      <c r="H318" s="95">
        <v>0</v>
      </c>
      <c r="I318" s="101">
        <v>195</v>
      </c>
    </row>
    <row r="319" s="77" customFormat="1" ht="33" customHeight="1" spans="1:9">
      <c r="A319" s="39">
        <v>10</v>
      </c>
      <c r="B319" s="105" t="s">
        <v>261</v>
      </c>
      <c r="C319" s="93" t="s">
        <v>217</v>
      </c>
      <c r="D319" s="72"/>
      <c r="E319" s="39" t="s">
        <v>67</v>
      </c>
      <c r="F319" s="74">
        <v>1</v>
      </c>
      <c r="G319" s="105">
        <v>373.23</v>
      </c>
      <c r="H319" s="95">
        <v>0</v>
      </c>
      <c r="I319" s="101">
        <v>338</v>
      </c>
    </row>
    <row r="320" s="77" customFormat="1" ht="33" customHeight="1" spans="1:9">
      <c r="A320" s="39">
        <v>11</v>
      </c>
      <c r="B320" s="105" t="s">
        <v>250</v>
      </c>
      <c r="C320" s="93" t="s">
        <v>220</v>
      </c>
      <c r="D320" s="72"/>
      <c r="E320" s="39" t="s">
        <v>67</v>
      </c>
      <c r="F320" s="74">
        <v>1</v>
      </c>
      <c r="G320" s="105">
        <v>624.82</v>
      </c>
      <c r="H320" s="95">
        <v>0</v>
      </c>
      <c r="I320" s="101">
        <v>580</v>
      </c>
    </row>
    <row r="321" s="77" customFormat="1" ht="33" customHeight="1" spans="1:9">
      <c r="A321" s="39">
        <v>12</v>
      </c>
      <c r="B321" s="105" t="s">
        <v>250</v>
      </c>
      <c r="C321" s="93" t="s">
        <v>167</v>
      </c>
      <c r="D321" s="72"/>
      <c r="E321" s="39" t="s">
        <v>67</v>
      </c>
      <c r="F321" s="74">
        <v>1</v>
      </c>
      <c r="G321" s="105">
        <v>994.01</v>
      </c>
      <c r="H321" s="95">
        <v>0</v>
      </c>
      <c r="I321" s="101">
        <v>915</v>
      </c>
    </row>
    <row r="322" s="77" customFormat="1" ht="33" customHeight="1" spans="1:9">
      <c r="A322" s="39">
        <v>13</v>
      </c>
      <c r="B322" s="105" t="s">
        <v>251</v>
      </c>
      <c r="C322" s="93" t="s">
        <v>260</v>
      </c>
      <c r="D322" s="72"/>
      <c r="E322" s="39" t="s">
        <v>67</v>
      </c>
      <c r="F322" s="74">
        <v>1</v>
      </c>
      <c r="G322" s="105">
        <v>196.39</v>
      </c>
      <c r="H322" s="95">
        <v>0</v>
      </c>
      <c r="I322" s="101">
        <v>189</v>
      </c>
    </row>
    <row r="323" s="77" customFormat="1" ht="33" customHeight="1" spans="1:9">
      <c r="A323" s="39">
        <v>14</v>
      </c>
      <c r="B323" s="105" t="s">
        <v>262</v>
      </c>
      <c r="C323" s="93" t="s">
        <v>217</v>
      </c>
      <c r="D323" s="72"/>
      <c r="E323" s="39" t="s">
        <v>67</v>
      </c>
      <c r="F323" s="74">
        <v>1</v>
      </c>
      <c r="G323" s="105">
        <v>293.66</v>
      </c>
      <c r="H323" s="95">
        <v>0</v>
      </c>
      <c r="I323" s="101">
        <v>278</v>
      </c>
    </row>
    <row r="324" s="77" customFormat="1" ht="33" customHeight="1" spans="1:9">
      <c r="A324" s="39">
        <v>15</v>
      </c>
      <c r="B324" s="105" t="s">
        <v>251</v>
      </c>
      <c r="C324" s="93" t="s">
        <v>220</v>
      </c>
      <c r="D324" s="72"/>
      <c r="E324" s="39" t="s">
        <v>67</v>
      </c>
      <c r="F324" s="74">
        <v>1</v>
      </c>
      <c r="G324" s="105">
        <v>689.13</v>
      </c>
      <c r="H324" s="95">
        <v>0</v>
      </c>
      <c r="I324" s="101">
        <v>628</v>
      </c>
    </row>
    <row r="325" s="77" customFormat="1" ht="33" customHeight="1" spans="1:9">
      <c r="A325" s="39">
        <v>16</v>
      </c>
      <c r="B325" s="105" t="s">
        <v>251</v>
      </c>
      <c r="C325" s="93" t="s">
        <v>167</v>
      </c>
      <c r="D325" s="72"/>
      <c r="E325" s="39" t="s">
        <v>67</v>
      </c>
      <c r="F325" s="74">
        <v>1</v>
      </c>
      <c r="G325" s="105">
        <v>979.84</v>
      </c>
      <c r="H325" s="95">
        <v>0</v>
      </c>
      <c r="I325" s="101">
        <v>915</v>
      </c>
    </row>
    <row r="326" s="77" customFormat="1" ht="30" customHeight="1" spans="1:9">
      <c r="A326" s="39">
        <v>17</v>
      </c>
      <c r="B326" s="105" t="s">
        <v>248</v>
      </c>
      <c r="C326" s="93" t="s">
        <v>217</v>
      </c>
      <c r="D326" s="72"/>
      <c r="E326" s="39" t="s">
        <v>67</v>
      </c>
      <c r="F326" s="74">
        <v>1</v>
      </c>
      <c r="G326" s="105">
        <v>683.88</v>
      </c>
      <c r="H326" s="95">
        <v>0</v>
      </c>
      <c r="I326" s="101">
        <v>571</v>
      </c>
    </row>
    <row r="327" s="77" customFormat="1" ht="30" customHeight="1" spans="1:9">
      <c r="A327" s="39">
        <v>18</v>
      </c>
      <c r="B327" s="105" t="s">
        <v>248</v>
      </c>
      <c r="C327" s="93" t="s">
        <v>220</v>
      </c>
      <c r="D327" s="72"/>
      <c r="E327" s="39" t="s">
        <v>67</v>
      </c>
      <c r="F327" s="74">
        <v>1</v>
      </c>
      <c r="G327" s="105">
        <v>1376.92</v>
      </c>
      <c r="H327" s="95">
        <v>0</v>
      </c>
      <c r="I327" s="101">
        <v>1184</v>
      </c>
    </row>
    <row r="328" s="77" customFormat="1" ht="30" customHeight="1" spans="1:9">
      <c r="A328" s="39">
        <v>19</v>
      </c>
      <c r="B328" s="105" t="s">
        <v>248</v>
      </c>
      <c r="C328" s="93" t="s">
        <v>167</v>
      </c>
      <c r="D328" s="72"/>
      <c r="E328" s="39" t="s">
        <v>67</v>
      </c>
      <c r="F328" s="74">
        <v>1</v>
      </c>
      <c r="G328" s="105">
        <v>2113.44</v>
      </c>
      <c r="H328" s="95">
        <v>0</v>
      </c>
      <c r="I328" s="101">
        <v>1758</v>
      </c>
    </row>
    <row r="329" s="77" customFormat="1" ht="30" customHeight="1" spans="1:9">
      <c r="A329" s="39">
        <v>20</v>
      </c>
      <c r="B329" s="105" t="s">
        <v>263</v>
      </c>
      <c r="C329" s="93" t="s">
        <v>217</v>
      </c>
      <c r="D329" s="72"/>
      <c r="E329" s="39" t="s">
        <v>67</v>
      </c>
      <c r="F329" s="74">
        <v>1</v>
      </c>
      <c r="G329" s="105">
        <v>550.9</v>
      </c>
      <c r="H329" s="95">
        <v>0</v>
      </c>
      <c r="I329" s="101">
        <v>471</v>
      </c>
    </row>
    <row r="330" s="77" customFormat="1" ht="30" customHeight="1" spans="1:9">
      <c r="A330" s="39">
        <v>21</v>
      </c>
      <c r="B330" s="105" t="s">
        <v>249</v>
      </c>
      <c r="C330" s="93" t="s">
        <v>220</v>
      </c>
      <c r="D330" s="72"/>
      <c r="E330" s="39" t="s">
        <v>67</v>
      </c>
      <c r="F330" s="74">
        <v>1</v>
      </c>
      <c r="G330" s="105">
        <v>1034.66</v>
      </c>
      <c r="H330" s="95">
        <v>0</v>
      </c>
      <c r="I330" s="101">
        <v>888</v>
      </c>
    </row>
    <row r="331" s="77" customFormat="1" ht="30" customHeight="1" spans="1:9">
      <c r="A331" s="39">
        <v>22</v>
      </c>
      <c r="B331" s="105" t="s">
        <v>249</v>
      </c>
      <c r="C331" s="93" t="s">
        <v>167</v>
      </c>
      <c r="D331" s="72"/>
      <c r="E331" s="39" t="s">
        <v>67</v>
      </c>
      <c r="F331" s="74">
        <v>1</v>
      </c>
      <c r="G331" s="105">
        <v>1752.65</v>
      </c>
      <c r="H331" s="95">
        <v>0</v>
      </c>
      <c r="I331" s="101">
        <v>1486</v>
      </c>
    </row>
    <row r="332" s="77" customFormat="1" ht="30" customHeight="1" spans="1:9">
      <c r="A332" s="39">
        <v>23</v>
      </c>
      <c r="B332" s="105" t="s">
        <v>241</v>
      </c>
      <c r="C332" s="93" t="s">
        <v>167</v>
      </c>
      <c r="D332" s="72"/>
      <c r="E332" s="39" t="s">
        <v>67</v>
      </c>
      <c r="F332" s="74">
        <v>1</v>
      </c>
      <c r="G332" s="105">
        <v>2467.69</v>
      </c>
      <c r="H332" s="95">
        <v>0</v>
      </c>
      <c r="I332" s="101">
        <v>1968</v>
      </c>
    </row>
    <row r="333" s="77" customFormat="1" ht="30" customHeight="1" spans="1:9">
      <c r="A333" s="39">
        <v>24</v>
      </c>
      <c r="B333" s="105" t="s">
        <v>246</v>
      </c>
      <c r="C333" s="93" t="s">
        <v>167</v>
      </c>
      <c r="D333" s="72"/>
      <c r="E333" s="39" t="s">
        <v>67</v>
      </c>
      <c r="F333" s="74">
        <v>1</v>
      </c>
      <c r="G333" s="105">
        <v>1946.67</v>
      </c>
      <c r="H333" s="95">
        <v>0</v>
      </c>
      <c r="I333" s="101">
        <v>1652</v>
      </c>
    </row>
    <row r="334" s="77" customFormat="1" ht="20" customHeight="1" spans="1:9">
      <c r="A334" s="39">
        <v>25</v>
      </c>
      <c r="B334" s="105" t="s">
        <v>252</v>
      </c>
      <c r="C334" s="93" t="s">
        <v>260</v>
      </c>
      <c r="D334" s="72"/>
      <c r="E334" s="39" t="s">
        <v>67</v>
      </c>
      <c r="F334" s="74">
        <v>1</v>
      </c>
      <c r="G334" s="105">
        <v>278.14</v>
      </c>
      <c r="H334" s="95">
        <v>0</v>
      </c>
      <c r="I334" s="101">
        <v>234</v>
      </c>
    </row>
    <row r="335" s="77" customFormat="1" ht="20" customHeight="1" spans="1:9">
      <c r="A335" s="39">
        <v>26</v>
      </c>
      <c r="B335" s="105" t="s">
        <v>252</v>
      </c>
      <c r="C335" s="93" t="s">
        <v>217</v>
      </c>
      <c r="D335" s="72"/>
      <c r="E335" s="39" t="s">
        <v>67</v>
      </c>
      <c r="F335" s="74">
        <v>1</v>
      </c>
      <c r="G335" s="105">
        <v>426.64</v>
      </c>
      <c r="H335" s="95">
        <v>0</v>
      </c>
      <c r="I335" s="101">
        <v>377</v>
      </c>
    </row>
    <row r="336" s="77" customFormat="1" ht="20" customHeight="1" spans="1:9">
      <c r="A336" s="39">
        <v>27</v>
      </c>
      <c r="B336" s="105" t="s">
        <v>252</v>
      </c>
      <c r="C336" s="93" t="s">
        <v>220</v>
      </c>
      <c r="D336" s="72"/>
      <c r="E336" s="39" t="s">
        <v>67</v>
      </c>
      <c r="F336" s="74">
        <v>1</v>
      </c>
      <c r="G336" s="105">
        <v>851.54</v>
      </c>
      <c r="H336" s="95">
        <v>0</v>
      </c>
      <c r="I336" s="101">
        <v>750</v>
      </c>
    </row>
    <row r="337" s="77" customFormat="1" ht="20" customHeight="1" spans="1:9">
      <c r="A337" s="39">
        <v>28</v>
      </c>
      <c r="B337" s="105" t="s">
        <v>252</v>
      </c>
      <c r="C337" s="93" t="s">
        <v>167</v>
      </c>
      <c r="D337" s="72"/>
      <c r="E337" s="39" t="s">
        <v>67</v>
      </c>
      <c r="F337" s="74">
        <v>1</v>
      </c>
      <c r="G337" s="105">
        <v>1263.24</v>
      </c>
      <c r="H337" s="95">
        <v>0</v>
      </c>
      <c r="I337" s="101">
        <v>1118</v>
      </c>
    </row>
    <row r="338" s="77" customFormat="1" ht="20" customHeight="1" spans="1:9">
      <c r="A338" s="39">
        <v>29</v>
      </c>
      <c r="B338" s="105" t="s">
        <v>253</v>
      </c>
      <c r="C338" s="93" t="s">
        <v>234</v>
      </c>
      <c r="D338" s="72"/>
      <c r="E338" s="39" t="s">
        <v>67</v>
      </c>
      <c r="F338" s="74">
        <v>1</v>
      </c>
      <c r="G338" s="105">
        <v>278.14</v>
      </c>
      <c r="H338" s="95">
        <v>0</v>
      </c>
      <c r="I338" s="101">
        <v>246</v>
      </c>
    </row>
    <row r="339" s="77" customFormat="1" ht="20" customHeight="1" spans="1:9">
      <c r="A339" s="39">
        <v>30</v>
      </c>
      <c r="B339" s="105" t="s">
        <v>253</v>
      </c>
      <c r="C339" s="93" t="s">
        <v>226</v>
      </c>
      <c r="D339" s="72"/>
      <c r="E339" s="39" t="s">
        <v>67</v>
      </c>
      <c r="F339" s="74">
        <v>1</v>
      </c>
      <c r="G339" s="105">
        <v>400.48</v>
      </c>
      <c r="H339" s="95">
        <v>0</v>
      </c>
      <c r="I339" s="101">
        <v>375</v>
      </c>
    </row>
    <row r="340" s="77" customFormat="1" ht="20" customHeight="1" spans="1:9">
      <c r="A340" s="39">
        <v>31</v>
      </c>
      <c r="B340" s="105" t="s">
        <v>253</v>
      </c>
      <c r="C340" s="93" t="s">
        <v>227</v>
      </c>
      <c r="D340" s="72"/>
      <c r="E340" s="39" t="s">
        <v>67</v>
      </c>
      <c r="F340" s="74">
        <v>1</v>
      </c>
      <c r="G340" s="105">
        <v>400.48</v>
      </c>
      <c r="H340" s="95">
        <v>0</v>
      </c>
      <c r="I340" s="101">
        <v>348</v>
      </c>
    </row>
    <row r="341" s="77" customFormat="1" ht="20" customHeight="1" spans="1:9">
      <c r="A341" s="39">
        <v>32</v>
      </c>
      <c r="B341" s="105" t="s">
        <v>253</v>
      </c>
      <c r="C341" s="93" t="s">
        <v>228</v>
      </c>
      <c r="D341" s="72"/>
      <c r="E341" s="39" t="s">
        <v>67</v>
      </c>
      <c r="F341" s="74">
        <v>1</v>
      </c>
      <c r="G341" s="105">
        <v>837.37</v>
      </c>
      <c r="H341" s="95">
        <v>0</v>
      </c>
      <c r="I341" s="101">
        <v>739</v>
      </c>
    </row>
    <row r="342" s="77" customFormat="1" ht="20" customHeight="1" spans="1:9">
      <c r="A342" s="39">
        <v>33</v>
      </c>
      <c r="B342" s="105" t="s">
        <v>253</v>
      </c>
      <c r="C342" s="93" t="s">
        <v>229</v>
      </c>
      <c r="D342" s="72"/>
      <c r="E342" s="39" t="s">
        <v>67</v>
      </c>
      <c r="F342" s="74">
        <v>1</v>
      </c>
      <c r="G342" s="105">
        <v>837.37</v>
      </c>
      <c r="H342" s="95">
        <v>0</v>
      </c>
      <c r="I342" s="101">
        <v>739</v>
      </c>
    </row>
    <row r="343" s="77" customFormat="1" ht="20" customHeight="1" spans="1:9">
      <c r="A343" s="39">
        <v>34</v>
      </c>
      <c r="B343" s="105" t="s">
        <v>253</v>
      </c>
      <c r="C343" s="93" t="s">
        <v>236</v>
      </c>
      <c r="D343" s="72"/>
      <c r="E343" s="39" t="s">
        <v>67</v>
      </c>
      <c r="F343" s="74">
        <v>1</v>
      </c>
      <c r="G343" s="105">
        <v>837.37</v>
      </c>
      <c r="H343" s="95">
        <v>0</v>
      </c>
      <c r="I343" s="101">
        <v>739</v>
      </c>
    </row>
    <row r="344" s="77" customFormat="1" ht="20" customHeight="1" spans="1:9">
      <c r="A344" s="39">
        <v>35</v>
      </c>
      <c r="B344" s="105" t="s">
        <v>253</v>
      </c>
      <c r="C344" s="93" t="s">
        <v>180</v>
      </c>
      <c r="D344" s="72"/>
      <c r="E344" s="39" t="s">
        <v>67</v>
      </c>
      <c r="F344" s="74">
        <v>1</v>
      </c>
      <c r="G344" s="105">
        <v>1234.9</v>
      </c>
      <c r="H344" s="95">
        <v>0</v>
      </c>
      <c r="I344" s="101">
        <v>1097</v>
      </c>
    </row>
    <row r="345" s="77" customFormat="1" ht="20" customHeight="1" spans="1:9">
      <c r="A345" s="39">
        <v>36</v>
      </c>
      <c r="B345" s="105" t="s">
        <v>253</v>
      </c>
      <c r="C345" s="93" t="s">
        <v>181</v>
      </c>
      <c r="D345" s="72"/>
      <c r="E345" s="39" t="s">
        <v>67</v>
      </c>
      <c r="F345" s="74">
        <v>1</v>
      </c>
      <c r="G345" s="105">
        <v>1234.9</v>
      </c>
      <c r="H345" s="95">
        <v>0</v>
      </c>
      <c r="I345" s="101">
        <v>1097</v>
      </c>
    </row>
    <row r="346" s="77" customFormat="1" ht="20" customHeight="1" spans="1:9">
      <c r="A346" s="39">
        <v>37</v>
      </c>
      <c r="B346" s="105" t="s">
        <v>253</v>
      </c>
      <c r="C346" s="93" t="s">
        <v>194</v>
      </c>
      <c r="D346" s="72"/>
      <c r="E346" s="39" t="s">
        <v>67</v>
      </c>
      <c r="F346" s="74">
        <v>1</v>
      </c>
      <c r="G346" s="105">
        <v>1234.9</v>
      </c>
      <c r="H346" s="95">
        <v>0</v>
      </c>
      <c r="I346" s="101">
        <v>1097</v>
      </c>
    </row>
    <row r="347" s="77" customFormat="1" ht="20" customHeight="1" spans="1:9">
      <c r="A347" s="39">
        <v>38</v>
      </c>
      <c r="B347" s="105" t="s">
        <v>256</v>
      </c>
      <c r="C347" s="93" t="s">
        <v>234</v>
      </c>
      <c r="D347" s="72"/>
      <c r="E347" s="39" t="s">
        <v>67</v>
      </c>
      <c r="F347" s="74">
        <v>1</v>
      </c>
      <c r="G347" s="105">
        <v>216.01</v>
      </c>
      <c r="H347" s="95">
        <v>0</v>
      </c>
      <c r="I347" s="101">
        <v>205</v>
      </c>
    </row>
    <row r="348" s="77" customFormat="1" ht="20" customHeight="1" spans="1:9">
      <c r="A348" s="39">
        <v>39</v>
      </c>
      <c r="B348" s="105" t="s">
        <v>256</v>
      </c>
      <c r="C348" s="93" t="s">
        <v>226</v>
      </c>
      <c r="D348" s="72"/>
      <c r="E348" s="39" t="s">
        <v>67</v>
      </c>
      <c r="F348" s="74">
        <v>1</v>
      </c>
      <c r="G348" s="105">
        <v>319.82</v>
      </c>
      <c r="H348" s="95">
        <v>0</v>
      </c>
      <c r="I348" s="101">
        <v>330</v>
      </c>
    </row>
    <row r="349" s="77" customFormat="1" ht="20" customHeight="1" spans="1:9">
      <c r="A349" s="39">
        <v>40</v>
      </c>
      <c r="B349" s="105" t="s">
        <v>256</v>
      </c>
      <c r="C349" s="93" t="s">
        <v>227</v>
      </c>
      <c r="D349" s="72"/>
      <c r="E349" s="39" t="s">
        <v>67</v>
      </c>
      <c r="F349" s="74">
        <v>1</v>
      </c>
      <c r="G349" s="105">
        <v>319.82</v>
      </c>
      <c r="H349" s="95">
        <v>0</v>
      </c>
      <c r="I349" s="101">
        <v>306</v>
      </c>
    </row>
    <row r="350" s="77" customFormat="1" ht="20" customHeight="1" spans="1:9">
      <c r="A350" s="39">
        <v>41</v>
      </c>
      <c r="B350" s="105" t="s">
        <v>256</v>
      </c>
      <c r="C350" s="93" t="s">
        <v>228</v>
      </c>
      <c r="D350" s="72"/>
      <c r="E350" s="39" t="s">
        <v>67</v>
      </c>
      <c r="F350" s="74">
        <v>1</v>
      </c>
      <c r="G350" s="105">
        <v>650.98</v>
      </c>
      <c r="H350" s="95">
        <v>0</v>
      </c>
      <c r="I350" s="101">
        <v>599</v>
      </c>
    </row>
    <row r="351" s="77" customFormat="1" ht="20" customHeight="1" spans="1:9">
      <c r="A351" s="39">
        <v>42</v>
      </c>
      <c r="B351" s="105" t="s">
        <v>256</v>
      </c>
      <c r="C351" s="93" t="s">
        <v>229</v>
      </c>
      <c r="D351" s="72"/>
      <c r="E351" s="39" t="s">
        <v>67</v>
      </c>
      <c r="F351" s="74">
        <v>1</v>
      </c>
      <c r="G351" s="105">
        <v>650.98</v>
      </c>
      <c r="H351" s="95">
        <v>0</v>
      </c>
      <c r="I351" s="101">
        <v>599</v>
      </c>
    </row>
    <row r="352" s="77" customFormat="1" ht="20" customHeight="1" spans="1:9">
      <c r="A352" s="39">
        <v>43</v>
      </c>
      <c r="B352" s="105" t="s">
        <v>256</v>
      </c>
      <c r="C352" s="93" t="s">
        <v>236</v>
      </c>
      <c r="D352" s="72"/>
      <c r="E352" s="39" t="s">
        <v>67</v>
      </c>
      <c r="F352" s="74">
        <v>1</v>
      </c>
      <c r="G352" s="105">
        <v>683.68</v>
      </c>
      <c r="H352" s="95">
        <v>0</v>
      </c>
      <c r="I352" s="101">
        <v>599</v>
      </c>
    </row>
    <row r="353" s="77" customFormat="1" ht="20" customHeight="1" spans="1:9">
      <c r="A353" s="39">
        <v>44</v>
      </c>
      <c r="B353" s="105" t="s">
        <v>256</v>
      </c>
      <c r="C353" s="93" t="s">
        <v>180</v>
      </c>
      <c r="D353" s="72"/>
      <c r="E353" s="39" t="s">
        <v>67</v>
      </c>
      <c r="F353" s="74">
        <v>1</v>
      </c>
      <c r="G353" s="105">
        <v>1121.54</v>
      </c>
      <c r="H353" s="95">
        <v>0</v>
      </c>
      <c r="I353" s="101">
        <v>975</v>
      </c>
    </row>
    <row r="354" s="77" customFormat="1" ht="20" customHeight="1" spans="1:9">
      <c r="A354" s="39">
        <v>45</v>
      </c>
      <c r="B354" s="105" t="s">
        <v>256</v>
      </c>
      <c r="C354" s="93" t="s">
        <v>181</v>
      </c>
      <c r="D354" s="72"/>
      <c r="E354" s="39" t="s">
        <v>67</v>
      </c>
      <c r="F354" s="74">
        <v>1</v>
      </c>
      <c r="G354" s="105">
        <v>1121.54</v>
      </c>
      <c r="H354" s="95">
        <v>0</v>
      </c>
      <c r="I354" s="101">
        <v>975</v>
      </c>
    </row>
    <row r="355" s="77" customFormat="1" ht="20" customHeight="1" spans="1:9">
      <c r="A355" s="39">
        <v>46</v>
      </c>
      <c r="B355" s="105" t="s">
        <v>256</v>
      </c>
      <c r="C355" s="93" t="s">
        <v>194</v>
      </c>
      <c r="D355" s="72"/>
      <c r="E355" s="39" t="s">
        <v>67</v>
      </c>
      <c r="F355" s="74">
        <v>1</v>
      </c>
      <c r="G355" s="105">
        <v>1023.44</v>
      </c>
      <c r="H355" s="95">
        <v>0</v>
      </c>
      <c r="I355" s="101">
        <v>937</v>
      </c>
    </row>
    <row r="356" s="77" customFormat="1" ht="20" customHeight="1" spans="1:9">
      <c r="A356" s="39">
        <v>47</v>
      </c>
      <c r="B356" s="40" t="s">
        <v>264</v>
      </c>
      <c r="C356" s="40" t="s">
        <v>239</v>
      </c>
      <c r="D356" s="72"/>
      <c r="E356" s="39" t="s">
        <v>67</v>
      </c>
      <c r="F356" s="74">
        <v>1</v>
      </c>
      <c r="G356" s="95">
        <v>242.17</v>
      </c>
      <c r="H356" s="95">
        <v>0</v>
      </c>
      <c r="I356" s="101">
        <v>217</v>
      </c>
    </row>
    <row r="357" s="77" customFormat="1" ht="20" customHeight="1" spans="1:9">
      <c r="A357" s="39">
        <v>48</v>
      </c>
      <c r="B357" s="40" t="s">
        <v>264</v>
      </c>
      <c r="C357" s="93" t="s">
        <v>217</v>
      </c>
      <c r="D357" s="72"/>
      <c r="E357" s="39" t="s">
        <v>67</v>
      </c>
      <c r="F357" s="74">
        <v>1</v>
      </c>
      <c r="G357" s="105">
        <v>350.34</v>
      </c>
      <c r="H357" s="95">
        <v>0</v>
      </c>
      <c r="I357" s="101">
        <v>311</v>
      </c>
    </row>
    <row r="358" s="77" customFormat="1" ht="20" customHeight="1" spans="1:9">
      <c r="A358" s="39">
        <v>49</v>
      </c>
      <c r="B358" s="40" t="s">
        <v>264</v>
      </c>
      <c r="C358" s="93" t="s">
        <v>220</v>
      </c>
      <c r="D358" s="72"/>
      <c r="E358" s="39" t="s">
        <v>67</v>
      </c>
      <c r="F358" s="74">
        <v>1</v>
      </c>
      <c r="G358" s="105">
        <v>701.12</v>
      </c>
      <c r="H358" s="95">
        <v>0</v>
      </c>
      <c r="I358" s="101">
        <v>637</v>
      </c>
    </row>
    <row r="359" s="77" customFormat="1" ht="20" customHeight="1" spans="1:9">
      <c r="A359" s="39">
        <v>50</v>
      </c>
      <c r="B359" s="40" t="s">
        <v>264</v>
      </c>
      <c r="C359" s="93" t="s">
        <v>198</v>
      </c>
      <c r="D359" s="72"/>
      <c r="E359" s="39" t="s">
        <v>67</v>
      </c>
      <c r="F359" s="74">
        <v>1</v>
      </c>
      <c r="G359" s="105">
        <v>1000.55</v>
      </c>
      <c r="H359" s="95">
        <v>0</v>
      </c>
      <c r="I359" s="101">
        <v>920</v>
      </c>
    </row>
    <row r="360" s="77" customFormat="1" ht="20" customHeight="1" spans="1:10">
      <c r="A360" s="39"/>
      <c r="B360" s="40" t="s">
        <v>265</v>
      </c>
      <c r="C360" s="40"/>
      <c r="D360" s="72"/>
      <c r="E360" s="39"/>
      <c r="F360" s="74"/>
      <c r="G360" s="95"/>
      <c r="H360" s="95"/>
      <c r="I360" s="75"/>
      <c r="J360" s="83"/>
    </row>
    <row r="361" s="77" customFormat="1" ht="20" customHeight="1" spans="1:10">
      <c r="A361" s="39">
        <v>1</v>
      </c>
      <c r="B361" s="40" t="s">
        <v>266</v>
      </c>
      <c r="C361" s="40" t="s">
        <v>33</v>
      </c>
      <c r="D361" s="72"/>
      <c r="E361" s="39" t="s">
        <v>13</v>
      </c>
      <c r="F361" s="74">
        <v>1</v>
      </c>
      <c r="G361" s="95">
        <v>852.75</v>
      </c>
      <c r="H361" s="95">
        <v>0</v>
      </c>
      <c r="I361" s="75">
        <v>805</v>
      </c>
      <c r="J361" s="83"/>
    </row>
    <row r="362" s="77" customFormat="1" ht="20" customHeight="1" spans="1:10">
      <c r="A362" s="39">
        <v>2</v>
      </c>
      <c r="B362" s="40" t="s">
        <v>267</v>
      </c>
      <c r="C362" s="40" t="s">
        <v>268</v>
      </c>
      <c r="D362" s="72"/>
      <c r="E362" s="39" t="s">
        <v>13</v>
      </c>
      <c r="F362" s="74">
        <v>1</v>
      </c>
      <c r="G362" s="95">
        <v>989.88</v>
      </c>
      <c r="H362" s="95">
        <v>0</v>
      </c>
      <c r="I362" s="75">
        <v>937</v>
      </c>
      <c r="J362" s="83"/>
    </row>
    <row r="363" s="77" customFormat="1" ht="20" customHeight="1" spans="1:10">
      <c r="A363" s="39">
        <v>3</v>
      </c>
      <c r="B363" s="40" t="s">
        <v>269</v>
      </c>
      <c r="C363" s="40" t="s">
        <v>34</v>
      </c>
      <c r="D363" s="72"/>
      <c r="E363" s="39" t="s">
        <v>13</v>
      </c>
      <c r="F363" s="74">
        <v>1</v>
      </c>
      <c r="G363" s="95">
        <v>1073.11</v>
      </c>
      <c r="H363" s="95">
        <v>0</v>
      </c>
      <c r="I363" s="75">
        <v>1016</v>
      </c>
      <c r="J363" s="83"/>
    </row>
  </sheetData>
  <mergeCells count="1">
    <mergeCell ref="A1:I1"/>
  </mergeCells>
  <pageMargins left="0.708333333333333" right="0.66875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opLeftCell="A12" workbookViewId="0">
      <selection activeCell="C17" sqref="C17"/>
    </sheetView>
  </sheetViews>
  <sheetFormatPr defaultColWidth="9.14285714285714" defaultRowHeight="12" outlineLevelCol="6"/>
  <cols>
    <col min="2" max="2" width="20" customWidth="1"/>
    <col min="3" max="3" width="13.2571428571429" style="33" customWidth="1"/>
    <col min="4" max="4" width="10.1428571428571" customWidth="1"/>
    <col min="5" max="5" width="10.7142857142857" customWidth="1"/>
    <col min="6" max="6" width="9.71428571428571" customWidth="1"/>
    <col min="7" max="7" width="15.2857142857143" customWidth="1"/>
  </cols>
  <sheetData>
    <row r="1" s="63" customFormat="1" ht="60" customHeight="1" spans="1:7">
      <c r="A1" s="65" t="s">
        <v>270</v>
      </c>
      <c r="B1" s="65"/>
      <c r="C1" s="66"/>
      <c r="D1" s="67"/>
      <c r="E1" s="65"/>
      <c r="F1" s="36"/>
      <c r="G1" s="36"/>
    </row>
    <row r="2" s="64" customFormat="1" ht="51" customHeight="1" spans="1:7">
      <c r="A2" s="68" t="s">
        <v>1</v>
      </c>
      <c r="B2" s="68" t="s">
        <v>2</v>
      </c>
      <c r="C2" s="68" t="s">
        <v>3</v>
      </c>
      <c r="D2" s="69" t="s">
        <v>4</v>
      </c>
      <c r="E2" s="68" t="s">
        <v>5</v>
      </c>
      <c r="F2" s="38" t="s">
        <v>6</v>
      </c>
      <c r="G2" s="38" t="s">
        <v>271</v>
      </c>
    </row>
    <row r="3" s="63" customFormat="1" ht="20.1" customHeight="1" spans="1:7">
      <c r="A3" s="70" t="s">
        <v>10</v>
      </c>
      <c r="B3" s="71" t="s">
        <v>92</v>
      </c>
      <c r="C3" s="71"/>
      <c r="D3" s="72"/>
      <c r="E3" s="73"/>
      <c r="F3" s="74"/>
      <c r="G3" s="75"/>
    </row>
    <row r="4" s="63" customFormat="1" ht="20.1" customHeight="1" spans="1:7">
      <c r="A4" s="76">
        <v>1</v>
      </c>
      <c r="B4" s="71" t="s">
        <v>272</v>
      </c>
      <c r="C4" s="71" t="s">
        <v>273</v>
      </c>
      <c r="D4" s="72">
        <v>1.5</v>
      </c>
      <c r="E4" s="73" t="s">
        <v>13</v>
      </c>
      <c r="F4" s="74">
        <v>1</v>
      </c>
      <c r="G4" s="75">
        <v>245</v>
      </c>
    </row>
    <row r="5" s="63" customFormat="1" ht="20.1" customHeight="1" spans="1:7">
      <c r="A5" s="76">
        <v>2</v>
      </c>
      <c r="B5" s="71" t="s">
        <v>272</v>
      </c>
      <c r="C5" s="71" t="s">
        <v>273</v>
      </c>
      <c r="D5" s="72">
        <v>2</v>
      </c>
      <c r="E5" s="73" t="s">
        <v>13</v>
      </c>
      <c r="F5" s="74">
        <v>1</v>
      </c>
      <c r="G5" s="75">
        <v>273</v>
      </c>
    </row>
    <row r="6" s="63" customFormat="1" ht="20.1" customHeight="1" spans="1:7">
      <c r="A6" s="76">
        <v>3</v>
      </c>
      <c r="B6" s="71" t="s">
        <v>272</v>
      </c>
      <c r="C6" s="71" t="s">
        <v>274</v>
      </c>
      <c r="D6" s="72">
        <v>1.5</v>
      </c>
      <c r="E6" s="73" t="s">
        <v>13</v>
      </c>
      <c r="F6" s="74">
        <v>1</v>
      </c>
      <c r="G6" s="75">
        <v>262</v>
      </c>
    </row>
    <row r="7" s="63" customFormat="1" ht="20.1" customHeight="1" spans="1:7">
      <c r="A7" s="76">
        <v>4</v>
      </c>
      <c r="B7" s="71" t="s">
        <v>272</v>
      </c>
      <c r="C7" s="71" t="s">
        <v>274</v>
      </c>
      <c r="D7" s="72">
        <v>2</v>
      </c>
      <c r="E7" s="73" t="s">
        <v>13</v>
      </c>
      <c r="F7" s="74">
        <v>1</v>
      </c>
      <c r="G7" s="75">
        <v>290</v>
      </c>
    </row>
    <row r="8" s="63" customFormat="1" ht="20.1" customHeight="1" spans="1:7">
      <c r="A8" s="76">
        <v>5</v>
      </c>
      <c r="B8" s="71" t="s">
        <v>272</v>
      </c>
      <c r="C8" s="71" t="s">
        <v>206</v>
      </c>
      <c r="D8" s="72">
        <v>1.5</v>
      </c>
      <c r="E8" s="73" t="s">
        <v>13</v>
      </c>
      <c r="F8" s="74">
        <v>1</v>
      </c>
      <c r="G8" s="75">
        <v>273</v>
      </c>
    </row>
    <row r="9" s="63" customFormat="1" ht="20.1" customHeight="1" spans="1:7">
      <c r="A9" s="76">
        <v>6</v>
      </c>
      <c r="B9" s="71" t="s">
        <v>272</v>
      </c>
      <c r="C9" s="71" t="s">
        <v>206</v>
      </c>
      <c r="D9" s="72">
        <v>2</v>
      </c>
      <c r="E9" s="73" t="s">
        <v>13</v>
      </c>
      <c r="F9" s="74">
        <v>1</v>
      </c>
      <c r="G9" s="75">
        <v>302</v>
      </c>
    </row>
    <row r="10" s="63" customFormat="1" ht="20.1" customHeight="1" spans="1:7">
      <c r="A10" s="76">
        <v>7</v>
      </c>
      <c r="B10" s="71" t="s">
        <v>272</v>
      </c>
      <c r="C10" s="71" t="s">
        <v>275</v>
      </c>
      <c r="D10" s="72">
        <v>1.5</v>
      </c>
      <c r="E10" s="73" t="s">
        <v>13</v>
      </c>
      <c r="F10" s="74">
        <v>1</v>
      </c>
      <c r="G10" s="75">
        <v>321</v>
      </c>
    </row>
    <row r="11" s="63" customFormat="1" ht="20.1" customHeight="1" spans="1:7">
      <c r="A11" s="76">
        <v>8</v>
      </c>
      <c r="B11" s="71" t="s">
        <v>272</v>
      </c>
      <c r="C11" s="71" t="s">
        <v>275</v>
      </c>
      <c r="D11" s="72">
        <v>2</v>
      </c>
      <c r="E11" s="73" t="s">
        <v>13</v>
      </c>
      <c r="F11" s="74">
        <v>1</v>
      </c>
      <c r="G11" s="75">
        <v>350</v>
      </c>
    </row>
    <row r="12" s="63" customFormat="1" ht="20.1" customHeight="1" spans="1:7">
      <c r="A12" s="76">
        <v>9</v>
      </c>
      <c r="B12" s="71" t="s">
        <v>272</v>
      </c>
      <c r="C12" s="71" t="s">
        <v>276</v>
      </c>
      <c r="D12" s="72">
        <v>1.5</v>
      </c>
      <c r="E12" s="73" t="s">
        <v>13</v>
      </c>
      <c r="F12" s="74">
        <v>1</v>
      </c>
      <c r="G12" s="75">
        <v>358</v>
      </c>
    </row>
    <row r="13" s="63" customFormat="1" ht="20.1" customHeight="1" spans="1:7">
      <c r="A13" s="76">
        <v>10</v>
      </c>
      <c r="B13" s="71" t="s">
        <v>272</v>
      </c>
      <c r="C13" s="71" t="s">
        <v>276</v>
      </c>
      <c r="D13" s="72">
        <v>2</v>
      </c>
      <c r="E13" s="73" t="s">
        <v>13</v>
      </c>
      <c r="F13" s="74">
        <v>1</v>
      </c>
      <c r="G13" s="75">
        <v>388</v>
      </c>
    </row>
    <row r="14" s="63" customFormat="1" ht="20.1" customHeight="1" spans="1:7">
      <c r="A14" s="76">
        <v>11</v>
      </c>
      <c r="B14" s="71" t="s">
        <v>272</v>
      </c>
      <c r="C14" s="71" t="s">
        <v>277</v>
      </c>
      <c r="D14" s="72">
        <v>1.5</v>
      </c>
      <c r="E14" s="73" t="s">
        <v>13</v>
      </c>
      <c r="F14" s="74">
        <v>1</v>
      </c>
      <c r="G14" s="75">
        <v>407</v>
      </c>
    </row>
    <row r="15" s="63" customFormat="1" ht="20.1" customHeight="1" spans="1:7">
      <c r="A15" s="76">
        <v>12</v>
      </c>
      <c r="B15" s="71" t="s">
        <v>272</v>
      </c>
      <c r="C15" s="71" t="s">
        <v>277</v>
      </c>
      <c r="D15" s="72">
        <v>2</v>
      </c>
      <c r="E15" s="73" t="s">
        <v>13</v>
      </c>
      <c r="F15" s="74">
        <v>1</v>
      </c>
      <c r="G15" s="75">
        <v>438</v>
      </c>
    </row>
    <row r="16" s="63" customFormat="1" ht="20.1" customHeight="1" spans="1:7">
      <c r="A16" s="70" t="s">
        <v>20</v>
      </c>
      <c r="B16" s="71" t="s">
        <v>73</v>
      </c>
      <c r="C16" s="71"/>
      <c r="D16" s="72"/>
      <c r="E16" s="73"/>
      <c r="F16" s="74"/>
      <c r="G16" s="75"/>
    </row>
    <row r="17" s="63" customFormat="1" ht="20.1" customHeight="1" spans="1:7">
      <c r="A17" s="76">
        <v>1</v>
      </c>
      <c r="B17" s="71" t="s">
        <v>73</v>
      </c>
      <c r="C17" s="71" t="s">
        <v>25</v>
      </c>
      <c r="D17" s="72">
        <v>1.5</v>
      </c>
      <c r="E17" s="73" t="s">
        <v>13</v>
      </c>
      <c r="F17" s="74">
        <v>1</v>
      </c>
      <c r="G17" s="75">
        <v>526</v>
      </c>
    </row>
    <row r="18" s="63" customFormat="1" ht="20.1" customHeight="1" spans="1:7">
      <c r="A18" s="76">
        <v>2</v>
      </c>
      <c r="B18" s="71" t="s">
        <v>73</v>
      </c>
      <c r="C18" s="71" t="s">
        <v>25</v>
      </c>
      <c r="D18" s="72">
        <v>2</v>
      </c>
      <c r="E18" s="73" t="s">
        <v>13</v>
      </c>
      <c r="F18" s="74">
        <v>1</v>
      </c>
      <c r="G18" s="75">
        <v>557</v>
      </c>
    </row>
    <row r="19" s="63" customFormat="1" ht="20.1" customHeight="1" spans="1:7">
      <c r="A19" s="76">
        <v>3</v>
      </c>
      <c r="B19" s="71" t="s">
        <v>73</v>
      </c>
      <c r="C19" s="71" t="s">
        <v>90</v>
      </c>
      <c r="D19" s="72">
        <v>1.5</v>
      </c>
      <c r="E19" s="73" t="s">
        <v>13</v>
      </c>
      <c r="F19" s="74">
        <v>1</v>
      </c>
      <c r="G19" s="75">
        <v>611</v>
      </c>
    </row>
    <row r="20" s="63" customFormat="1" ht="20.1" customHeight="1" spans="1:7">
      <c r="A20" s="76">
        <v>4</v>
      </c>
      <c r="B20" s="71" t="s">
        <v>73</v>
      </c>
      <c r="C20" s="71" t="s">
        <v>90</v>
      </c>
      <c r="D20" s="72">
        <v>2</v>
      </c>
      <c r="E20" s="73" t="s">
        <v>13</v>
      </c>
      <c r="F20" s="74">
        <v>1</v>
      </c>
      <c r="G20" s="75">
        <v>644</v>
      </c>
    </row>
    <row r="21" s="63" customFormat="1" ht="20.1" customHeight="1" spans="1:7">
      <c r="A21" s="76">
        <v>5</v>
      </c>
      <c r="B21" s="71" t="s">
        <v>73</v>
      </c>
      <c r="C21" s="71" t="s">
        <v>26</v>
      </c>
      <c r="D21" s="72">
        <v>1.5</v>
      </c>
      <c r="E21" s="73" t="s">
        <v>13</v>
      </c>
      <c r="F21" s="74">
        <v>1</v>
      </c>
      <c r="G21" s="75">
        <v>741</v>
      </c>
    </row>
    <row r="22" s="63" customFormat="1" ht="20.1" customHeight="1" spans="1:7">
      <c r="A22" s="76">
        <v>6</v>
      </c>
      <c r="B22" s="71" t="s">
        <v>73</v>
      </c>
      <c r="C22" s="71" t="s">
        <v>26</v>
      </c>
      <c r="D22" s="72">
        <v>2</v>
      </c>
      <c r="E22" s="73" t="s">
        <v>13</v>
      </c>
      <c r="F22" s="74">
        <v>1</v>
      </c>
      <c r="G22" s="75">
        <v>775</v>
      </c>
    </row>
    <row r="23" s="63" customFormat="1" ht="20.1" customHeight="1" spans="1:7">
      <c r="A23" s="76">
        <v>7</v>
      </c>
      <c r="B23" s="71" t="s">
        <v>73</v>
      </c>
      <c r="C23" s="71" t="s">
        <v>278</v>
      </c>
      <c r="D23" s="72">
        <v>1.5</v>
      </c>
      <c r="E23" s="73" t="s">
        <v>13</v>
      </c>
      <c r="F23" s="74">
        <v>1</v>
      </c>
      <c r="G23" s="75">
        <v>816</v>
      </c>
    </row>
    <row r="24" s="63" customFormat="1" ht="20.1" customHeight="1" spans="1:7">
      <c r="A24" s="76">
        <v>8</v>
      </c>
      <c r="B24" s="71" t="s">
        <v>73</v>
      </c>
      <c r="C24" s="71" t="s">
        <v>278</v>
      </c>
      <c r="D24" s="72">
        <v>2</v>
      </c>
      <c r="E24" s="73" t="s">
        <v>13</v>
      </c>
      <c r="F24" s="74">
        <v>1</v>
      </c>
      <c r="G24" s="75">
        <v>851</v>
      </c>
    </row>
    <row r="25" s="63" customFormat="1" ht="20.1" customHeight="1" spans="1:7">
      <c r="A25" s="76">
        <v>9</v>
      </c>
      <c r="B25" s="71" t="s">
        <v>73</v>
      </c>
      <c r="C25" s="71" t="s">
        <v>279</v>
      </c>
      <c r="D25" s="72">
        <v>1.5</v>
      </c>
      <c r="E25" s="73" t="s">
        <v>13</v>
      </c>
      <c r="F25" s="74">
        <v>1</v>
      </c>
      <c r="G25" s="75">
        <v>941</v>
      </c>
    </row>
    <row r="26" s="63" customFormat="1" ht="20.1" customHeight="1" spans="1:7">
      <c r="A26" s="76">
        <v>10</v>
      </c>
      <c r="B26" s="71" t="s">
        <v>73</v>
      </c>
      <c r="C26" s="71" t="s">
        <v>279</v>
      </c>
      <c r="D26" s="72">
        <v>2</v>
      </c>
      <c r="E26" s="73" t="s">
        <v>13</v>
      </c>
      <c r="F26" s="74">
        <v>1</v>
      </c>
      <c r="G26" s="75">
        <v>978</v>
      </c>
    </row>
    <row r="27" s="63" customFormat="1" ht="20.1" customHeight="1" spans="1:7">
      <c r="A27" s="76">
        <v>11</v>
      </c>
      <c r="B27" s="71" t="s">
        <v>73</v>
      </c>
      <c r="C27" s="71" t="s">
        <v>280</v>
      </c>
      <c r="D27" s="72">
        <v>2.5</v>
      </c>
      <c r="E27" s="73" t="s">
        <v>13</v>
      </c>
      <c r="F27" s="74">
        <v>1</v>
      </c>
      <c r="G27" s="75">
        <v>1107</v>
      </c>
    </row>
    <row r="28" s="63" customFormat="1" ht="20.1" customHeight="1" spans="1:7">
      <c r="A28" s="76">
        <v>12</v>
      </c>
      <c r="B28" s="71" t="s">
        <v>73</v>
      </c>
      <c r="C28" s="71" t="s">
        <v>280</v>
      </c>
      <c r="D28" s="72">
        <v>3</v>
      </c>
      <c r="E28" s="73" t="s">
        <v>13</v>
      </c>
      <c r="F28" s="74">
        <v>1</v>
      </c>
      <c r="G28" s="75">
        <v>1152</v>
      </c>
    </row>
    <row r="29" s="63" customFormat="1" ht="20.1" customHeight="1" spans="1:7">
      <c r="A29" s="76">
        <v>13</v>
      </c>
      <c r="B29" s="71" t="s">
        <v>73</v>
      </c>
      <c r="C29" s="71" t="s">
        <v>280</v>
      </c>
      <c r="D29" s="72">
        <v>3.5</v>
      </c>
      <c r="E29" s="73" t="s">
        <v>13</v>
      </c>
      <c r="F29" s="74">
        <v>1</v>
      </c>
      <c r="G29" s="75">
        <v>1201</v>
      </c>
    </row>
    <row r="30" s="63" customFormat="1" ht="20.1" customHeight="1" spans="1:7">
      <c r="A30" s="76">
        <v>14</v>
      </c>
      <c r="B30" s="71" t="s">
        <v>73</v>
      </c>
      <c r="C30" s="71" t="s">
        <v>280</v>
      </c>
      <c r="D30" s="72">
        <v>4</v>
      </c>
      <c r="E30" s="73" t="s">
        <v>13</v>
      </c>
      <c r="F30" s="74">
        <v>1</v>
      </c>
      <c r="G30" s="75">
        <v>1254</v>
      </c>
    </row>
    <row r="31" s="63" customFormat="1" ht="20.1" customHeight="1" spans="1:7">
      <c r="A31" s="76">
        <v>15</v>
      </c>
      <c r="B31" s="71" t="s">
        <v>73</v>
      </c>
      <c r="C31" s="71" t="s">
        <v>281</v>
      </c>
      <c r="D31" s="72">
        <v>2.5</v>
      </c>
      <c r="E31" s="73" t="s">
        <v>13</v>
      </c>
      <c r="F31" s="74">
        <v>1</v>
      </c>
      <c r="G31" s="75">
        <v>1273</v>
      </c>
    </row>
    <row r="32" s="63" customFormat="1" ht="20.1" customHeight="1" spans="1:7">
      <c r="A32" s="76">
        <v>16</v>
      </c>
      <c r="B32" s="71" t="s">
        <v>73</v>
      </c>
      <c r="C32" s="71" t="s">
        <v>281</v>
      </c>
      <c r="D32" s="72">
        <v>3</v>
      </c>
      <c r="E32" s="73" t="s">
        <v>13</v>
      </c>
      <c r="F32" s="74">
        <v>1</v>
      </c>
      <c r="G32" s="75">
        <v>1319</v>
      </c>
    </row>
    <row r="33" s="63" customFormat="1" ht="20.1" customHeight="1" spans="1:7">
      <c r="A33" s="76">
        <v>17</v>
      </c>
      <c r="B33" s="71" t="s">
        <v>73</v>
      </c>
      <c r="C33" s="71" t="s">
        <v>281</v>
      </c>
      <c r="D33" s="72">
        <v>3.5</v>
      </c>
      <c r="E33" s="73" t="s">
        <v>13</v>
      </c>
      <c r="F33" s="74">
        <v>1</v>
      </c>
      <c r="G33" s="75">
        <v>1369</v>
      </c>
    </row>
    <row r="34" s="63" customFormat="1" ht="20.1" customHeight="1" spans="1:7">
      <c r="A34" s="76">
        <v>18</v>
      </c>
      <c r="B34" s="71" t="s">
        <v>73</v>
      </c>
      <c r="C34" s="71" t="s">
        <v>281</v>
      </c>
      <c r="D34" s="72">
        <v>4</v>
      </c>
      <c r="E34" s="73" t="s">
        <v>13</v>
      </c>
      <c r="F34" s="74">
        <v>1</v>
      </c>
      <c r="G34" s="75">
        <v>1423</v>
      </c>
    </row>
    <row r="35" s="63" customFormat="1" ht="20.1" customHeight="1" spans="1:7">
      <c r="A35" s="76">
        <v>19</v>
      </c>
      <c r="B35" s="71" t="s">
        <v>73</v>
      </c>
      <c r="C35" s="71" t="s">
        <v>37</v>
      </c>
      <c r="D35" s="72">
        <v>2.5</v>
      </c>
      <c r="E35" s="73" t="s">
        <v>13</v>
      </c>
      <c r="F35" s="74">
        <v>1</v>
      </c>
      <c r="G35" s="75">
        <v>1558</v>
      </c>
    </row>
    <row r="36" s="63" customFormat="1" ht="20.1" customHeight="1" spans="1:7">
      <c r="A36" s="76">
        <v>20</v>
      </c>
      <c r="B36" s="71" t="s">
        <v>73</v>
      </c>
      <c r="C36" s="71" t="s">
        <v>37</v>
      </c>
      <c r="D36" s="72">
        <v>3</v>
      </c>
      <c r="E36" s="73" t="s">
        <v>13</v>
      </c>
      <c r="F36" s="74">
        <v>1</v>
      </c>
      <c r="G36" s="75">
        <v>1606</v>
      </c>
    </row>
    <row r="37" s="63" customFormat="1" ht="20.1" customHeight="1" spans="1:7">
      <c r="A37" s="76">
        <v>21</v>
      </c>
      <c r="B37" s="71" t="s">
        <v>73</v>
      </c>
      <c r="C37" s="71" t="s">
        <v>37</v>
      </c>
      <c r="D37" s="72">
        <v>3.5</v>
      </c>
      <c r="E37" s="73" t="s">
        <v>13</v>
      </c>
      <c r="F37" s="74">
        <v>1</v>
      </c>
      <c r="G37" s="75">
        <v>1659</v>
      </c>
    </row>
    <row r="38" s="63" customFormat="1" ht="20.1" customHeight="1" spans="1:7">
      <c r="A38" s="76">
        <v>22</v>
      </c>
      <c r="B38" s="71" t="s">
        <v>73</v>
      </c>
      <c r="C38" s="71" t="s">
        <v>37</v>
      </c>
      <c r="D38" s="72">
        <v>4</v>
      </c>
      <c r="E38" s="73" t="s">
        <v>13</v>
      </c>
      <c r="F38" s="74">
        <v>1</v>
      </c>
      <c r="G38" s="75">
        <v>1715</v>
      </c>
    </row>
    <row r="39" s="63" customFormat="1" ht="20.1" customHeight="1" spans="1:7">
      <c r="A39" s="76">
        <v>23</v>
      </c>
      <c r="B39" s="71" t="s">
        <v>73</v>
      </c>
      <c r="C39" s="71" t="s">
        <v>38</v>
      </c>
      <c r="D39" s="72">
        <v>2.5</v>
      </c>
      <c r="E39" s="73" t="s">
        <v>13</v>
      </c>
      <c r="F39" s="74">
        <v>1</v>
      </c>
      <c r="G39" s="75">
        <v>1852</v>
      </c>
    </row>
    <row r="40" s="63" customFormat="1" ht="20.1" customHeight="1" spans="1:7">
      <c r="A40" s="76">
        <v>24</v>
      </c>
      <c r="B40" s="71" t="s">
        <v>73</v>
      </c>
      <c r="C40" s="71" t="s">
        <v>38</v>
      </c>
      <c r="D40" s="72">
        <v>3</v>
      </c>
      <c r="E40" s="73" t="s">
        <v>13</v>
      </c>
      <c r="F40" s="74">
        <v>1</v>
      </c>
      <c r="G40" s="75">
        <v>1903</v>
      </c>
    </row>
    <row r="41" s="63" customFormat="1" ht="20.1" customHeight="1" spans="1:7">
      <c r="A41" s="76">
        <v>25</v>
      </c>
      <c r="B41" s="71" t="s">
        <v>73</v>
      </c>
      <c r="C41" s="71" t="s">
        <v>38</v>
      </c>
      <c r="D41" s="72">
        <v>3.5</v>
      </c>
      <c r="E41" s="73" t="s">
        <v>13</v>
      </c>
      <c r="F41" s="74">
        <v>1</v>
      </c>
      <c r="G41" s="75">
        <v>1958</v>
      </c>
    </row>
    <row r="42" s="63" customFormat="1" ht="20.1" customHeight="1" spans="1:7">
      <c r="A42" s="76">
        <v>26</v>
      </c>
      <c r="B42" s="71" t="s">
        <v>73</v>
      </c>
      <c r="C42" s="71" t="s">
        <v>38</v>
      </c>
      <c r="D42" s="72">
        <v>4</v>
      </c>
      <c r="E42" s="73" t="s">
        <v>13</v>
      </c>
      <c r="F42" s="74">
        <v>1</v>
      </c>
      <c r="G42" s="75">
        <v>2017</v>
      </c>
    </row>
    <row r="43" s="63" customFormat="1" ht="20.1" customHeight="1" spans="1:7">
      <c r="A43" s="76">
        <v>27</v>
      </c>
      <c r="B43" s="71" t="s">
        <v>73</v>
      </c>
      <c r="C43" s="71" t="s">
        <v>51</v>
      </c>
      <c r="D43" s="72">
        <v>2.5</v>
      </c>
      <c r="E43" s="73" t="s">
        <v>13</v>
      </c>
      <c r="F43" s="74">
        <v>1</v>
      </c>
      <c r="G43" s="75">
        <v>2198</v>
      </c>
    </row>
    <row r="44" s="63" customFormat="1" ht="20.1" customHeight="1" spans="1:7">
      <c r="A44" s="76">
        <v>28</v>
      </c>
      <c r="B44" s="71" t="s">
        <v>73</v>
      </c>
      <c r="C44" s="71" t="s">
        <v>51</v>
      </c>
      <c r="D44" s="72">
        <v>3</v>
      </c>
      <c r="E44" s="73" t="s">
        <v>13</v>
      </c>
      <c r="F44" s="74">
        <v>1</v>
      </c>
      <c r="G44" s="75">
        <v>2209</v>
      </c>
    </row>
    <row r="45" s="63" customFormat="1" ht="20.1" customHeight="1" spans="1:7">
      <c r="A45" s="76">
        <v>29</v>
      </c>
      <c r="B45" s="71" t="s">
        <v>73</v>
      </c>
      <c r="C45" s="71" t="s">
        <v>51</v>
      </c>
      <c r="D45" s="72">
        <v>3.5</v>
      </c>
      <c r="E45" s="73" t="s">
        <v>13</v>
      </c>
      <c r="F45" s="74">
        <v>1</v>
      </c>
      <c r="G45" s="75">
        <v>2308</v>
      </c>
    </row>
    <row r="46" s="63" customFormat="1" ht="20.1" customHeight="1" spans="1:7">
      <c r="A46" s="76">
        <v>30</v>
      </c>
      <c r="B46" s="71" t="s">
        <v>73</v>
      </c>
      <c r="C46" s="71" t="s">
        <v>51</v>
      </c>
      <c r="D46" s="72">
        <v>4</v>
      </c>
      <c r="E46" s="73" t="s">
        <v>13</v>
      </c>
      <c r="F46" s="74">
        <v>1</v>
      </c>
      <c r="G46" s="75">
        <v>2369</v>
      </c>
    </row>
    <row r="47" s="63" customFormat="1" ht="20.1" customHeight="1" spans="1:7">
      <c r="A47" s="70" t="s">
        <v>23</v>
      </c>
      <c r="B47" s="71" t="s">
        <v>282</v>
      </c>
      <c r="C47" s="71"/>
      <c r="D47" s="72"/>
      <c r="E47" s="73"/>
      <c r="F47" s="74"/>
      <c r="G47" s="75"/>
    </row>
    <row r="48" s="63" customFormat="1" ht="20.1" customHeight="1" spans="1:7">
      <c r="A48" s="76">
        <v>1</v>
      </c>
      <c r="B48" s="71" t="s">
        <v>283</v>
      </c>
      <c r="C48" s="71" t="s">
        <v>273</v>
      </c>
      <c r="D48" s="72">
        <v>1.5</v>
      </c>
      <c r="E48" s="73" t="s">
        <v>13</v>
      </c>
      <c r="F48" s="74">
        <v>1</v>
      </c>
      <c r="G48" s="75">
        <v>217</v>
      </c>
    </row>
    <row r="49" s="63" customFormat="1" ht="20.1" customHeight="1" spans="1:7">
      <c r="A49" s="76">
        <v>2</v>
      </c>
      <c r="B49" s="71" t="s">
        <v>283</v>
      </c>
      <c r="C49" s="71" t="s">
        <v>273</v>
      </c>
      <c r="D49" s="72">
        <v>2</v>
      </c>
      <c r="E49" s="73" t="s">
        <v>13</v>
      </c>
      <c r="F49" s="74">
        <v>1</v>
      </c>
      <c r="G49" s="75">
        <v>246</v>
      </c>
    </row>
    <row r="50" s="63" customFormat="1" ht="20.1" customHeight="1" spans="1:7">
      <c r="A50" s="76">
        <v>3</v>
      </c>
      <c r="B50" s="71" t="s">
        <v>283</v>
      </c>
      <c r="C50" s="71" t="s">
        <v>274</v>
      </c>
      <c r="D50" s="72">
        <v>1.5</v>
      </c>
      <c r="E50" s="73" t="s">
        <v>13</v>
      </c>
      <c r="F50" s="74">
        <v>1</v>
      </c>
      <c r="G50" s="75">
        <v>248</v>
      </c>
    </row>
    <row r="51" s="63" customFormat="1" ht="20.1" customHeight="1" spans="1:7">
      <c r="A51" s="76">
        <v>4</v>
      </c>
      <c r="B51" s="71" t="s">
        <v>283</v>
      </c>
      <c r="C51" s="71" t="s">
        <v>274</v>
      </c>
      <c r="D51" s="72">
        <v>2</v>
      </c>
      <c r="E51" s="73" t="s">
        <v>13</v>
      </c>
      <c r="F51" s="74">
        <v>1</v>
      </c>
      <c r="G51" s="75">
        <v>277</v>
      </c>
    </row>
    <row r="52" s="63" customFormat="1" ht="20.1" customHeight="1" spans="1:7">
      <c r="A52" s="76">
        <v>5</v>
      </c>
      <c r="B52" s="71" t="s">
        <v>283</v>
      </c>
      <c r="C52" s="71" t="s">
        <v>206</v>
      </c>
      <c r="D52" s="72">
        <v>1.5</v>
      </c>
      <c r="E52" s="73" t="s">
        <v>13</v>
      </c>
      <c r="F52" s="74">
        <v>1</v>
      </c>
      <c r="G52" s="75">
        <v>274</v>
      </c>
    </row>
    <row r="53" s="63" customFormat="1" ht="20.1" customHeight="1" spans="1:7">
      <c r="A53" s="76">
        <v>6</v>
      </c>
      <c r="B53" s="71" t="s">
        <v>283</v>
      </c>
      <c r="C53" s="71" t="s">
        <v>206</v>
      </c>
      <c r="D53" s="72">
        <v>2</v>
      </c>
      <c r="E53" s="73" t="s">
        <v>13</v>
      </c>
      <c r="F53" s="74">
        <v>1</v>
      </c>
      <c r="G53" s="75">
        <v>303</v>
      </c>
    </row>
    <row r="54" s="63" customFormat="1" ht="20.1" customHeight="1" spans="1:7">
      <c r="A54" s="76">
        <v>7</v>
      </c>
      <c r="B54" s="71" t="s">
        <v>283</v>
      </c>
      <c r="C54" s="71" t="s">
        <v>275</v>
      </c>
      <c r="D54" s="72">
        <v>1.5</v>
      </c>
      <c r="E54" s="73" t="s">
        <v>13</v>
      </c>
      <c r="F54" s="74">
        <v>1</v>
      </c>
      <c r="G54" s="75">
        <v>329</v>
      </c>
    </row>
    <row r="55" s="63" customFormat="1" ht="20.1" customHeight="1" spans="1:7">
      <c r="A55" s="76">
        <v>8</v>
      </c>
      <c r="B55" s="71" t="s">
        <v>283</v>
      </c>
      <c r="C55" s="71" t="s">
        <v>275</v>
      </c>
      <c r="D55" s="72">
        <v>2</v>
      </c>
      <c r="E55" s="73" t="s">
        <v>13</v>
      </c>
      <c r="F55" s="74">
        <v>1</v>
      </c>
      <c r="G55" s="75">
        <v>359</v>
      </c>
    </row>
    <row r="56" s="63" customFormat="1" ht="20.1" customHeight="1" spans="1:7">
      <c r="A56" s="76">
        <v>9</v>
      </c>
      <c r="B56" s="71" t="s">
        <v>283</v>
      </c>
      <c r="C56" s="71" t="s">
        <v>276</v>
      </c>
      <c r="D56" s="72">
        <v>1.5</v>
      </c>
      <c r="E56" s="73" t="s">
        <v>13</v>
      </c>
      <c r="F56" s="74">
        <v>1</v>
      </c>
      <c r="G56" s="75">
        <v>371</v>
      </c>
    </row>
    <row r="57" s="63" customFormat="1" ht="20.1" customHeight="1" spans="1:7">
      <c r="A57" s="76">
        <v>10</v>
      </c>
      <c r="B57" s="71" t="s">
        <v>283</v>
      </c>
      <c r="C57" s="71" t="s">
        <v>276</v>
      </c>
      <c r="D57" s="72">
        <v>2</v>
      </c>
      <c r="E57" s="73" t="s">
        <v>13</v>
      </c>
      <c r="F57" s="74">
        <v>1</v>
      </c>
      <c r="G57" s="75">
        <v>401</v>
      </c>
    </row>
    <row r="58" s="63" customFormat="1" ht="20.1" customHeight="1" spans="1:7">
      <c r="A58" s="76">
        <v>11</v>
      </c>
      <c r="B58" s="71" t="s">
        <v>283</v>
      </c>
      <c r="C58" s="71" t="s">
        <v>277</v>
      </c>
      <c r="D58" s="72">
        <v>1.5</v>
      </c>
      <c r="E58" s="73" t="s">
        <v>13</v>
      </c>
      <c r="F58" s="74">
        <v>1</v>
      </c>
      <c r="G58" s="75">
        <v>414</v>
      </c>
    </row>
    <row r="59" s="63" customFormat="1" ht="20.1" customHeight="1" spans="1:7">
      <c r="A59" s="76">
        <v>12</v>
      </c>
      <c r="B59" s="71" t="s">
        <v>283</v>
      </c>
      <c r="C59" s="71" t="s">
        <v>277</v>
      </c>
      <c r="D59" s="72">
        <v>2</v>
      </c>
      <c r="E59" s="73" t="s">
        <v>13</v>
      </c>
      <c r="F59" s="74">
        <v>1</v>
      </c>
      <c r="G59" s="75">
        <v>445</v>
      </c>
    </row>
    <row r="60" s="63" customFormat="1" ht="20.1" customHeight="1" spans="1:7">
      <c r="A60" s="76">
        <v>13</v>
      </c>
      <c r="B60" s="71" t="s">
        <v>283</v>
      </c>
      <c r="C60" s="71" t="s">
        <v>209</v>
      </c>
      <c r="D60" s="72">
        <v>1.5</v>
      </c>
      <c r="E60" s="73" t="s">
        <v>13</v>
      </c>
      <c r="F60" s="74">
        <v>1</v>
      </c>
      <c r="G60" s="75">
        <v>559</v>
      </c>
    </row>
    <row r="61" s="63" customFormat="1" ht="20.1" customHeight="1" spans="1:7">
      <c r="A61" s="76">
        <v>14</v>
      </c>
      <c r="B61" s="71" t="s">
        <v>283</v>
      </c>
      <c r="C61" s="71" t="s">
        <v>209</v>
      </c>
      <c r="D61" s="72">
        <v>2</v>
      </c>
      <c r="E61" s="73" t="s">
        <v>13</v>
      </c>
      <c r="F61" s="74">
        <v>1</v>
      </c>
      <c r="G61" s="75">
        <v>591</v>
      </c>
    </row>
    <row r="62" s="63" customFormat="1" ht="20.1" customHeight="1" spans="1:7">
      <c r="A62" s="76">
        <v>15</v>
      </c>
      <c r="B62" s="71" t="s">
        <v>283</v>
      </c>
      <c r="C62" s="71" t="s">
        <v>33</v>
      </c>
      <c r="D62" s="72">
        <v>1.5</v>
      </c>
      <c r="E62" s="73" t="s">
        <v>13</v>
      </c>
      <c r="F62" s="74">
        <v>1</v>
      </c>
      <c r="G62" s="75">
        <v>748</v>
      </c>
    </row>
    <row r="63" s="63" customFormat="1" ht="20.1" customHeight="1" spans="1:7">
      <c r="A63" s="76">
        <v>16</v>
      </c>
      <c r="B63" s="71" t="s">
        <v>283</v>
      </c>
      <c r="C63" s="71" t="s">
        <v>33</v>
      </c>
      <c r="D63" s="72">
        <v>2</v>
      </c>
      <c r="E63" s="73" t="s">
        <v>13</v>
      </c>
      <c r="F63" s="74">
        <v>1</v>
      </c>
      <c r="G63" s="75">
        <v>782</v>
      </c>
    </row>
    <row r="64" s="63" customFormat="1" ht="20.1" customHeight="1" spans="1:7">
      <c r="A64" s="76">
        <v>17</v>
      </c>
      <c r="B64" s="71" t="s">
        <v>283</v>
      </c>
      <c r="C64" s="71" t="s">
        <v>268</v>
      </c>
      <c r="D64" s="72">
        <v>1.5</v>
      </c>
      <c r="E64" s="73" t="s">
        <v>13</v>
      </c>
      <c r="F64" s="74">
        <v>1</v>
      </c>
      <c r="G64" s="75">
        <v>865</v>
      </c>
    </row>
    <row r="65" s="63" customFormat="1" ht="20.1" customHeight="1" spans="1:7">
      <c r="A65" s="76">
        <v>18</v>
      </c>
      <c r="B65" s="71" t="s">
        <v>283</v>
      </c>
      <c r="C65" s="71" t="s">
        <v>268</v>
      </c>
      <c r="D65" s="72">
        <v>2</v>
      </c>
      <c r="E65" s="73" t="s">
        <v>13</v>
      </c>
      <c r="F65" s="74">
        <v>1</v>
      </c>
      <c r="G65" s="75">
        <v>899</v>
      </c>
    </row>
    <row r="66" s="63" customFormat="1" ht="20.1" customHeight="1" spans="1:7">
      <c r="A66" s="76">
        <v>19</v>
      </c>
      <c r="B66" s="71" t="s">
        <v>283</v>
      </c>
      <c r="C66" s="71" t="s">
        <v>34</v>
      </c>
      <c r="D66" s="72">
        <v>1.5</v>
      </c>
      <c r="E66" s="73" t="s">
        <v>13</v>
      </c>
      <c r="F66" s="74">
        <v>1</v>
      </c>
      <c r="G66" s="75">
        <v>1044</v>
      </c>
    </row>
    <row r="67" s="63" customFormat="1" ht="20.1" customHeight="1" spans="1:7">
      <c r="A67" s="76">
        <v>20</v>
      </c>
      <c r="B67" s="71" t="s">
        <v>283</v>
      </c>
      <c r="C67" s="71" t="s">
        <v>34</v>
      </c>
      <c r="D67" s="72">
        <v>2</v>
      </c>
      <c r="E67" s="73" t="s">
        <v>13</v>
      </c>
      <c r="F67" s="74">
        <v>1</v>
      </c>
      <c r="G67" s="75">
        <v>1079</v>
      </c>
    </row>
    <row r="68" s="63" customFormat="1" ht="20.1" customHeight="1" spans="1:7">
      <c r="A68" s="76">
        <v>21</v>
      </c>
      <c r="B68" s="71" t="s">
        <v>283</v>
      </c>
      <c r="C68" s="71" t="s">
        <v>35</v>
      </c>
      <c r="D68" s="72">
        <v>1.5</v>
      </c>
      <c r="E68" s="73" t="s">
        <v>13</v>
      </c>
      <c r="F68" s="74">
        <v>1</v>
      </c>
      <c r="G68" s="75">
        <v>1170</v>
      </c>
    </row>
    <row r="69" s="63" customFormat="1" ht="20.1" customHeight="1" spans="1:7">
      <c r="A69" s="76">
        <v>22</v>
      </c>
      <c r="B69" s="71" t="s">
        <v>283</v>
      </c>
      <c r="C69" s="71" t="s">
        <v>35</v>
      </c>
      <c r="D69" s="72">
        <v>2</v>
      </c>
      <c r="E69" s="73" t="s">
        <v>13</v>
      </c>
      <c r="F69" s="74">
        <v>1</v>
      </c>
      <c r="G69" s="75">
        <v>1206</v>
      </c>
    </row>
    <row r="70" s="63" customFormat="1" ht="20.1" customHeight="1" spans="1:7">
      <c r="A70" s="76">
        <v>23</v>
      </c>
      <c r="B70" s="71" t="s">
        <v>283</v>
      </c>
      <c r="C70" s="71" t="s">
        <v>36</v>
      </c>
      <c r="D70" s="72">
        <v>2.5</v>
      </c>
      <c r="E70" s="73" t="s">
        <v>13</v>
      </c>
      <c r="F70" s="74">
        <v>1</v>
      </c>
      <c r="G70" s="75">
        <v>1528</v>
      </c>
    </row>
    <row r="71" s="63" customFormat="1" ht="20.1" customHeight="1" spans="1:7">
      <c r="A71" s="76">
        <v>24</v>
      </c>
      <c r="B71" s="71" t="s">
        <v>283</v>
      </c>
      <c r="C71" s="71" t="s">
        <v>36</v>
      </c>
      <c r="D71" s="72">
        <v>3</v>
      </c>
      <c r="E71" s="73" t="s">
        <v>13</v>
      </c>
      <c r="F71" s="74">
        <v>1</v>
      </c>
      <c r="G71" s="75">
        <v>1574</v>
      </c>
    </row>
    <row r="72" s="63" customFormat="1" ht="20.1" customHeight="1" spans="1:7">
      <c r="A72" s="76">
        <v>25</v>
      </c>
      <c r="B72" s="71" t="s">
        <v>283</v>
      </c>
      <c r="C72" s="71" t="s">
        <v>36</v>
      </c>
      <c r="D72" s="72">
        <v>3.5</v>
      </c>
      <c r="E72" s="73" t="s">
        <v>13</v>
      </c>
      <c r="F72" s="74">
        <v>1</v>
      </c>
      <c r="G72" s="75">
        <v>1624</v>
      </c>
    </row>
    <row r="73" s="63" customFormat="1" ht="20.1" customHeight="1" spans="1:7">
      <c r="A73" s="76">
        <v>26</v>
      </c>
      <c r="B73" s="71" t="s">
        <v>283</v>
      </c>
      <c r="C73" s="71" t="s">
        <v>36</v>
      </c>
      <c r="D73" s="72">
        <v>4</v>
      </c>
      <c r="E73" s="73" t="s">
        <v>13</v>
      </c>
      <c r="F73" s="74">
        <v>1</v>
      </c>
      <c r="G73" s="75">
        <v>1679</v>
      </c>
    </row>
    <row r="74" s="63" customFormat="1" ht="20.1" customHeight="1" spans="1:7">
      <c r="A74" s="76">
        <v>27</v>
      </c>
      <c r="B74" s="71" t="s">
        <v>283</v>
      </c>
      <c r="C74" s="71" t="s">
        <v>37</v>
      </c>
      <c r="D74" s="72">
        <v>2.5</v>
      </c>
      <c r="E74" s="73" t="s">
        <v>13</v>
      </c>
      <c r="F74" s="74">
        <v>1</v>
      </c>
      <c r="G74" s="75">
        <v>2198</v>
      </c>
    </row>
    <row r="75" s="63" customFormat="1" ht="20.1" customHeight="1" spans="1:7">
      <c r="A75" s="76">
        <v>28</v>
      </c>
      <c r="B75" s="71" t="s">
        <v>283</v>
      </c>
      <c r="C75" s="71" t="s">
        <v>37</v>
      </c>
      <c r="D75" s="72">
        <v>3</v>
      </c>
      <c r="E75" s="73" t="s">
        <v>13</v>
      </c>
      <c r="F75" s="74">
        <v>1</v>
      </c>
      <c r="G75" s="75">
        <v>2247</v>
      </c>
    </row>
    <row r="76" s="63" customFormat="1" ht="20.1" customHeight="1" spans="1:7">
      <c r="A76" s="76">
        <v>29</v>
      </c>
      <c r="B76" s="71" t="s">
        <v>283</v>
      </c>
      <c r="C76" s="71" t="s">
        <v>37</v>
      </c>
      <c r="D76" s="72">
        <v>3.5</v>
      </c>
      <c r="E76" s="73" t="s">
        <v>13</v>
      </c>
      <c r="F76" s="74">
        <v>1</v>
      </c>
      <c r="G76" s="75">
        <v>2300</v>
      </c>
    </row>
    <row r="77" s="63" customFormat="1" ht="20.1" customHeight="1" spans="1:7">
      <c r="A77" s="76">
        <v>30</v>
      </c>
      <c r="B77" s="71" t="s">
        <v>283</v>
      </c>
      <c r="C77" s="71" t="s">
        <v>37</v>
      </c>
      <c r="D77" s="72">
        <v>4</v>
      </c>
      <c r="E77" s="73" t="s">
        <v>13</v>
      </c>
      <c r="F77" s="74">
        <v>1</v>
      </c>
      <c r="G77" s="75">
        <v>2356</v>
      </c>
    </row>
    <row r="78" s="63" customFormat="1" ht="20.1" customHeight="1" spans="1:7">
      <c r="A78" s="76">
        <v>31</v>
      </c>
      <c r="B78" s="71" t="s">
        <v>283</v>
      </c>
      <c r="C78" s="71" t="s">
        <v>38</v>
      </c>
      <c r="D78" s="72">
        <v>2.5</v>
      </c>
      <c r="E78" s="73" t="s">
        <v>13</v>
      </c>
      <c r="F78" s="74">
        <v>1</v>
      </c>
      <c r="G78" s="75">
        <v>2203</v>
      </c>
    </row>
    <row r="79" s="63" customFormat="1" ht="20.1" customHeight="1" spans="1:7">
      <c r="A79" s="76">
        <v>32</v>
      </c>
      <c r="B79" s="71" t="s">
        <v>283</v>
      </c>
      <c r="C79" s="71" t="s">
        <v>38</v>
      </c>
      <c r="D79" s="72">
        <v>3</v>
      </c>
      <c r="E79" s="73" t="s">
        <v>13</v>
      </c>
      <c r="F79" s="74">
        <v>1</v>
      </c>
      <c r="G79" s="75">
        <v>2254</v>
      </c>
    </row>
    <row r="80" s="63" customFormat="1" ht="20.1" customHeight="1" spans="1:7">
      <c r="A80" s="76">
        <v>33</v>
      </c>
      <c r="B80" s="71" t="s">
        <v>283</v>
      </c>
      <c r="C80" s="71" t="s">
        <v>38</v>
      </c>
      <c r="D80" s="72">
        <v>3.5</v>
      </c>
      <c r="E80" s="73" t="s">
        <v>13</v>
      </c>
      <c r="F80" s="74">
        <v>1</v>
      </c>
      <c r="G80" s="75">
        <v>2309</v>
      </c>
    </row>
    <row r="81" s="63" customFormat="1" ht="20.1" customHeight="1" spans="1:7">
      <c r="A81" s="76">
        <v>34</v>
      </c>
      <c r="B81" s="71" t="s">
        <v>283</v>
      </c>
      <c r="C81" s="71" t="s">
        <v>38</v>
      </c>
      <c r="D81" s="72">
        <v>4</v>
      </c>
      <c r="E81" s="73" t="s">
        <v>13</v>
      </c>
      <c r="F81" s="74">
        <v>1</v>
      </c>
      <c r="G81" s="75">
        <v>2368</v>
      </c>
    </row>
    <row r="82" s="63" customFormat="1" ht="20.1" customHeight="1" spans="1:7">
      <c r="A82" s="76">
        <v>35</v>
      </c>
      <c r="B82" s="71" t="s">
        <v>283</v>
      </c>
      <c r="C82" s="71" t="s">
        <v>51</v>
      </c>
      <c r="D82" s="72">
        <v>2.5</v>
      </c>
      <c r="E82" s="73" t="s">
        <v>13</v>
      </c>
      <c r="F82" s="74">
        <v>1</v>
      </c>
      <c r="G82" s="75">
        <v>2657</v>
      </c>
    </row>
    <row r="83" s="63" customFormat="1" ht="20.1" customHeight="1" spans="1:7">
      <c r="A83" s="76">
        <v>36</v>
      </c>
      <c r="B83" s="71" t="s">
        <v>283</v>
      </c>
      <c r="C83" s="71" t="s">
        <v>51</v>
      </c>
      <c r="D83" s="72">
        <v>3</v>
      </c>
      <c r="E83" s="73" t="s">
        <v>13</v>
      </c>
      <c r="F83" s="74">
        <v>1</v>
      </c>
      <c r="G83" s="75">
        <v>2710</v>
      </c>
    </row>
    <row r="84" s="63" customFormat="1" ht="20.1" customHeight="1" spans="1:7">
      <c r="A84" s="76">
        <v>37</v>
      </c>
      <c r="B84" s="71" t="s">
        <v>283</v>
      </c>
      <c r="C84" s="71" t="s">
        <v>51</v>
      </c>
      <c r="D84" s="72">
        <v>3.5</v>
      </c>
      <c r="E84" s="73" t="s">
        <v>13</v>
      </c>
      <c r="F84" s="74">
        <v>1</v>
      </c>
      <c r="G84" s="75">
        <v>2767</v>
      </c>
    </row>
    <row r="85" s="63" customFormat="1" ht="20.1" customHeight="1" spans="1:7">
      <c r="A85" s="76">
        <v>38</v>
      </c>
      <c r="B85" s="71" t="s">
        <v>283</v>
      </c>
      <c r="C85" s="71" t="s">
        <v>51</v>
      </c>
      <c r="D85" s="72">
        <v>4</v>
      </c>
      <c r="E85" s="73" t="s">
        <v>13</v>
      </c>
      <c r="F85" s="74">
        <v>1</v>
      </c>
      <c r="G85" s="75">
        <v>2828</v>
      </c>
    </row>
  </sheetData>
  <mergeCells count="1">
    <mergeCell ref="A1:G1"/>
  </mergeCells>
  <pageMargins left="1.02361111111111" right="1.02361111111111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workbookViewId="0">
      <selection activeCell="K2" sqref="K2"/>
    </sheetView>
  </sheetViews>
  <sheetFormatPr defaultColWidth="9.14285714285714" defaultRowHeight="12"/>
  <cols>
    <col min="2" max="2" width="23.1428571428571" customWidth="1"/>
    <col min="3" max="3" width="13.8571428571429" style="33" customWidth="1"/>
    <col min="4" max="5" width="10.7142857142857" customWidth="1"/>
    <col min="6" max="6" width="9.71428571428571" customWidth="1"/>
    <col min="7" max="7" width="15.2857142857143" hidden="1" customWidth="1"/>
    <col min="8" max="8" width="14.1428571428571" hidden="1" customWidth="1"/>
    <col min="9" max="9" width="13" customWidth="1"/>
    <col min="12" max="12" width="10.5714285714286"/>
    <col min="13" max="13" width="12.8571428571429"/>
  </cols>
  <sheetData>
    <row r="1" ht="50.1" customHeight="1" spans="1:9">
      <c r="A1" s="27" t="s">
        <v>284</v>
      </c>
      <c r="B1" s="27"/>
      <c r="C1" s="28"/>
      <c r="D1" s="27"/>
      <c r="E1" s="27"/>
      <c r="F1" s="27"/>
      <c r="G1" s="27"/>
      <c r="H1" s="27"/>
      <c r="I1" s="52"/>
    </row>
    <row r="2" ht="44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285</v>
      </c>
      <c r="H2" s="12" t="s">
        <v>8</v>
      </c>
      <c r="I2" s="53" t="s">
        <v>286</v>
      </c>
    </row>
    <row r="3" ht="33" customHeight="1" spans="1:12">
      <c r="A3" s="11">
        <v>1</v>
      </c>
      <c r="B3" s="58" t="s">
        <v>287</v>
      </c>
      <c r="C3" s="13" t="s">
        <v>288</v>
      </c>
      <c r="D3" s="11"/>
      <c r="E3" s="11" t="s">
        <v>289</v>
      </c>
      <c r="F3" s="11">
        <v>1</v>
      </c>
      <c r="G3" s="11">
        <v>1582.15</v>
      </c>
      <c r="H3" s="11"/>
      <c r="I3" s="32">
        <v>1965.843145924</v>
      </c>
      <c r="L3" s="62"/>
    </row>
    <row r="4" ht="30" customHeight="1" spans="1:12">
      <c r="A4" s="11">
        <v>2</v>
      </c>
      <c r="B4" s="58" t="s">
        <v>287</v>
      </c>
      <c r="C4" s="13" t="s">
        <v>290</v>
      </c>
      <c r="D4" s="11"/>
      <c r="E4" s="11" t="s">
        <v>289</v>
      </c>
      <c r="F4" s="11">
        <v>1</v>
      </c>
      <c r="G4" s="11">
        <v>2461.17</v>
      </c>
      <c r="H4" s="11"/>
      <c r="I4" s="32">
        <v>3422.384266336</v>
      </c>
      <c r="L4" s="62"/>
    </row>
    <row r="5" ht="32" customHeight="1" spans="1:12">
      <c r="A5" s="11">
        <v>3</v>
      </c>
      <c r="B5" s="58" t="s">
        <v>287</v>
      </c>
      <c r="C5" s="13" t="s">
        <v>291</v>
      </c>
      <c r="D5" s="11"/>
      <c r="E5" s="11" t="s">
        <v>289</v>
      </c>
      <c r="F5" s="11">
        <v>1</v>
      </c>
      <c r="G5" s="11">
        <v>3786.55</v>
      </c>
      <c r="H5" s="11"/>
      <c r="I5" s="32">
        <v>4782.979440484</v>
      </c>
      <c r="L5" s="62"/>
    </row>
    <row r="6" ht="26.1" customHeight="1" spans="1:12">
      <c r="A6" s="11">
        <v>4</v>
      </c>
      <c r="B6" s="59" t="s">
        <v>292</v>
      </c>
      <c r="C6" s="13" t="s">
        <v>293</v>
      </c>
      <c r="D6" s="11"/>
      <c r="E6" s="11" t="s">
        <v>289</v>
      </c>
      <c r="F6" s="11">
        <v>1</v>
      </c>
      <c r="G6" s="11">
        <v>340642.43</v>
      </c>
      <c r="H6" s="11"/>
      <c r="I6" s="32">
        <v>419501.015431512</v>
      </c>
      <c r="L6" s="62"/>
    </row>
    <row r="7" ht="26.1" customHeight="1" spans="1:12">
      <c r="A7" s="11">
        <v>5</v>
      </c>
      <c r="B7" s="59" t="s">
        <v>294</v>
      </c>
      <c r="C7" s="13" t="s">
        <v>295</v>
      </c>
      <c r="D7" s="11"/>
      <c r="E7" s="11" t="s">
        <v>289</v>
      </c>
      <c r="F7" s="11">
        <v>1</v>
      </c>
      <c r="G7" s="11">
        <v>677287.23</v>
      </c>
      <c r="H7" s="11"/>
      <c r="I7" s="32">
        <v>833932.486743692</v>
      </c>
      <c r="L7" s="62"/>
    </row>
    <row r="8" ht="26.1" customHeight="1" spans="1:12">
      <c r="A8" s="11">
        <v>6</v>
      </c>
      <c r="B8" s="59" t="s">
        <v>296</v>
      </c>
      <c r="C8" s="13" t="s">
        <v>297</v>
      </c>
      <c r="D8" s="11"/>
      <c r="E8" s="11" t="s">
        <v>289</v>
      </c>
      <c r="F8" s="11">
        <v>1</v>
      </c>
      <c r="G8" s="11">
        <v>1008356.26</v>
      </c>
      <c r="H8" s="11"/>
      <c r="I8" s="32">
        <v>1204070.32617962</v>
      </c>
      <c r="L8" s="62"/>
    </row>
    <row r="9" ht="26.1" customHeight="1" spans="1:12">
      <c r="A9" s="11">
        <v>7</v>
      </c>
      <c r="B9" s="59" t="s">
        <v>298</v>
      </c>
      <c r="C9" s="13" t="s">
        <v>293</v>
      </c>
      <c r="D9" s="11"/>
      <c r="E9" s="11" t="s">
        <v>299</v>
      </c>
      <c r="F9" s="11">
        <v>1</v>
      </c>
      <c r="G9" s="11">
        <v>12084.23</v>
      </c>
      <c r="H9" s="11"/>
      <c r="I9" s="32">
        <v>14753.16418856</v>
      </c>
      <c r="L9" s="62"/>
    </row>
    <row r="10" ht="26.1" customHeight="1" spans="1:12">
      <c r="A10" s="11">
        <v>8</v>
      </c>
      <c r="B10" s="59" t="s">
        <v>300</v>
      </c>
      <c r="C10" s="13" t="s">
        <v>293</v>
      </c>
      <c r="D10" s="11"/>
      <c r="E10" s="11" t="s">
        <v>299</v>
      </c>
      <c r="F10" s="11">
        <v>1</v>
      </c>
      <c r="G10" s="11">
        <v>12218.7</v>
      </c>
      <c r="H10" s="11"/>
      <c r="I10" s="32">
        <v>14791.97889862</v>
      </c>
      <c r="L10" s="62"/>
    </row>
    <row r="11" ht="26.1" customHeight="1" spans="1:12">
      <c r="A11" s="11">
        <v>9</v>
      </c>
      <c r="B11" s="59" t="s">
        <v>301</v>
      </c>
      <c r="C11" s="13" t="s">
        <v>295</v>
      </c>
      <c r="D11" s="11"/>
      <c r="E11" s="11" t="s">
        <v>299</v>
      </c>
      <c r="F11" s="11">
        <v>1</v>
      </c>
      <c r="G11" s="11">
        <v>11885.26</v>
      </c>
      <c r="H11" s="11"/>
      <c r="I11" s="32">
        <v>14649.024578916</v>
      </c>
      <c r="L11" s="62"/>
    </row>
    <row r="12" ht="26.1" customHeight="1" spans="1:12">
      <c r="A12" s="11">
        <v>10</v>
      </c>
      <c r="B12" s="59" t="s">
        <v>302</v>
      </c>
      <c r="C12" s="13" t="s">
        <v>295</v>
      </c>
      <c r="D12" s="11"/>
      <c r="E12" s="11" t="s">
        <v>299</v>
      </c>
      <c r="F12" s="11">
        <v>1</v>
      </c>
      <c r="G12" s="11">
        <v>11981.49</v>
      </c>
      <c r="H12" s="11"/>
      <c r="I12" s="32">
        <v>14648.031928292</v>
      </c>
      <c r="L12" s="62"/>
    </row>
    <row r="13" ht="26.1" customHeight="1" spans="1:12">
      <c r="A13" s="11">
        <v>11</v>
      </c>
      <c r="B13" s="59" t="s">
        <v>303</v>
      </c>
      <c r="C13" s="13" t="s">
        <v>297</v>
      </c>
      <c r="D13" s="11"/>
      <c r="E13" s="11" t="s">
        <v>299</v>
      </c>
      <c r="F13" s="11">
        <v>1</v>
      </c>
      <c r="G13" s="11">
        <v>11996.14</v>
      </c>
      <c r="H13" s="11"/>
      <c r="I13" s="32">
        <v>14762.322451632</v>
      </c>
      <c r="L13" s="62"/>
    </row>
    <row r="14" ht="26.1" customHeight="1" spans="1:12">
      <c r="A14" s="11">
        <v>12</v>
      </c>
      <c r="B14" s="59" t="s">
        <v>304</v>
      </c>
      <c r="C14" s="13" t="s">
        <v>297</v>
      </c>
      <c r="D14" s="11"/>
      <c r="E14" s="11" t="s">
        <v>299</v>
      </c>
      <c r="F14" s="11">
        <v>1</v>
      </c>
      <c r="G14" s="11">
        <v>12008.23</v>
      </c>
      <c r="H14" s="11"/>
      <c r="I14" s="32">
        <v>14774.570870304</v>
      </c>
      <c r="L14" s="62"/>
    </row>
    <row r="15" ht="26.1" customHeight="1" spans="1:12">
      <c r="A15" s="11">
        <v>13</v>
      </c>
      <c r="B15" s="13" t="s">
        <v>305</v>
      </c>
      <c r="C15" s="13" t="s">
        <v>306</v>
      </c>
      <c r="D15" s="11">
        <v>1</v>
      </c>
      <c r="E15" s="11" t="s">
        <v>13</v>
      </c>
      <c r="F15" s="11">
        <v>1</v>
      </c>
      <c r="G15" s="11">
        <v>557.33</v>
      </c>
      <c r="H15" s="11">
        <v>43.2</v>
      </c>
      <c r="I15" s="32">
        <v>618.625</v>
      </c>
      <c r="L15" s="62"/>
    </row>
    <row r="16" ht="26.1" customHeight="1" spans="1:12">
      <c r="A16" s="11">
        <v>14</v>
      </c>
      <c r="B16" s="13" t="s">
        <v>305</v>
      </c>
      <c r="C16" s="13" t="s">
        <v>307</v>
      </c>
      <c r="D16" s="11">
        <v>1</v>
      </c>
      <c r="E16" s="11" t="s">
        <v>13</v>
      </c>
      <c r="F16" s="11">
        <v>1</v>
      </c>
      <c r="G16" s="11">
        <v>495.22</v>
      </c>
      <c r="H16" s="11">
        <v>43.2</v>
      </c>
      <c r="I16" s="32">
        <v>553.2982</v>
      </c>
      <c r="L16" s="62"/>
    </row>
    <row r="17" ht="26.1" customHeight="1" spans="1:12">
      <c r="A17" s="11">
        <v>15</v>
      </c>
      <c r="B17" s="13" t="s">
        <v>305</v>
      </c>
      <c r="C17" s="13" t="s">
        <v>308</v>
      </c>
      <c r="D17" s="11">
        <v>1</v>
      </c>
      <c r="E17" s="11" t="s">
        <v>13</v>
      </c>
      <c r="F17" s="11">
        <v>1</v>
      </c>
      <c r="G17" s="11">
        <v>557.33</v>
      </c>
      <c r="H17" s="11">
        <v>43.2</v>
      </c>
      <c r="I17" s="32">
        <v>618.625</v>
      </c>
      <c r="L17" s="62"/>
    </row>
    <row r="18" ht="26.1" customHeight="1" spans="1:12">
      <c r="A18" s="11">
        <v>16</v>
      </c>
      <c r="B18" s="13" t="s">
        <v>305</v>
      </c>
      <c r="C18" s="13" t="s">
        <v>309</v>
      </c>
      <c r="D18" s="11">
        <v>1</v>
      </c>
      <c r="E18" s="11" t="s">
        <v>13</v>
      </c>
      <c r="F18" s="11">
        <v>1</v>
      </c>
      <c r="G18" s="11">
        <v>628.16</v>
      </c>
      <c r="H18" s="11">
        <v>43.2</v>
      </c>
      <c r="I18" s="32">
        <v>690.8804</v>
      </c>
      <c r="L18" s="62"/>
    </row>
    <row r="19" ht="26.1" customHeight="1" spans="1:12">
      <c r="A19" s="11">
        <v>17</v>
      </c>
      <c r="B19" s="13" t="s">
        <v>305</v>
      </c>
      <c r="C19" s="13" t="s">
        <v>310</v>
      </c>
      <c r="D19" s="11">
        <v>1</v>
      </c>
      <c r="E19" s="11" t="s">
        <v>13</v>
      </c>
      <c r="F19" s="11">
        <v>1</v>
      </c>
      <c r="G19" s="11">
        <v>797.98</v>
      </c>
      <c r="H19" s="11">
        <v>43.2</v>
      </c>
      <c r="I19" s="32">
        <v>868.0546</v>
      </c>
      <c r="L19" s="62"/>
    </row>
    <row r="20" ht="26.1" customHeight="1" spans="1:12">
      <c r="A20" s="11">
        <v>18</v>
      </c>
      <c r="B20" s="13" t="s">
        <v>305</v>
      </c>
      <c r="C20" s="13" t="s">
        <v>311</v>
      </c>
      <c r="D20" s="11">
        <v>1</v>
      </c>
      <c r="E20" s="11" t="s">
        <v>13</v>
      </c>
      <c r="F20" s="11">
        <v>1</v>
      </c>
      <c r="G20" s="11">
        <v>897.24</v>
      </c>
      <c r="H20" s="11">
        <v>43.2</v>
      </c>
      <c r="I20" s="32">
        <v>970.9938</v>
      </c>
      <c r="L20" s="62"/>
    </row>
    <row r="21" ht="26.1" customHeight="1" spans="1:12">
      <c r="A21" s="11">
        <v>19</v>
      </c>
      <c r="B21" s="13" t="s">
        <v>312</v>
      </c>
      <c r="C21" s="13" t="s">
        <v>313</v>
      </c>
      <c r="D21" s="11">
        <v>1</v>
      </c>
      <c r="E21" s="11" t="s">
        <v>13</v>
      </c>
      <c r="F21" s="11">
        <v>1</v>
      </c>
      <c r="G21" s="11">
        <v>1126.13</v>
      </c>
      <c r="H21" s="11">
        <v>43.2</v>
      </c>
      <c r="I21" s="32">
        <v>1204.5866</v>
      </c>
      <c r="L21" s="62"/>
    </row>
    <row r="22" ht="26.1" customHeight="1" spans="1:12">
      <c r="A22" s="11">
        <v>20</v>
      </c>
      <c r="B22" s="13" t="s">
        <v>305</v>
      </c>
      <c r="C22" s="13" t="s">
        <v>314</v>
      </c>
      <c r="D22" s="11">
        <v>1</v>
      </c>
      <c r="E22" s="11" t="s">
        <v>13</v>
      </c>
      <c r="F22" s="11">
        <v>1</v>
      </c>
      <c r="G22" s="11">
        <v>615.24</v>
      </c>
      <c r="H22" s="11">
        <v>43.2</v>
      </c>
      <c r="I22" s="32">
        <v>678.013</v>
      </c>
      <c r="L22" s="62"/>
    </row>
    <row r="23" ht="26.1" customHeight="1" spans="1:12">
      <c r="A23" s="11">
        <v>21</v>
      </c>
      <c r="B23" s="13" t="s">
        <v>305</v>
      </c>
      <c r="C23" s="13" t="s">
        <v>315</v>
      </c>
      <c r="D23" s="11">
        <v>1</v>
      </c>
      <c r="E23" s="11" t="s">
        <v>13</v>
      </c>
      <c r="F23" s="11">
        <v>1</v>
      </c>
      <c r="G23" s="11">
        <v>216.67</v>
      </c>
      <c r="H23" s="11">
        <v>43.2</v>
      </c>
      <c r="I23" s="32">
        <v>262.297</v>
      </c>
      <c r="L23" s="62"/>
    </row>
    <row r="24" ht="26.1" customHeight="1" spans="1:12">
      <c r="A24" s="11">
        <v>22</v>
      </c>
      <c r="B24" s="13" t="s">
        <v>305</v>
      </c>
      <c r="C24" s="13" t="s">
        <v>306</v>
      </c>
      <c r="D24" s="11">
        <v>1.2</v>
      </c>
      <c r="E24" s="11" t="s">
        <v>13</v>
      </c>
      <c r="F24" s="11">
        <v>1</v>
      </c>
      <c r="G24" s="11">
        <v>557.33</v>
      </c>
      <c r="H24" s="11">
        <v>45.28</v>
      </c>
      <c r="I24" s="32">
        <v>620.6046</v>
      </c>
      <c r="L24" s="62"/>
    </row>
    <row r="25" ht="26.1" customHeight="1" spans="1:12">
      <c r="A25" s="11">
        <v>23</v>
      </c>
      <c r="B25" s="13" t="s">
        <v>305</v>
      </c>
      <c r="C25" s="13" t="s">
        <v>307</v>
      </c>
      <c r="D25" s="11">
        <v>1.2</v>
      </c>
      <c r="E25" s="11" t="s">
        <v>13</v>
      </c>
      <c r="F25" s="11">
        <v>1</v>
      </c>
      <c r="G25" s="11">
        <v>495.22</v>
      </c>
      <c r="H25" s="11">
        <v>45.28</v>
      </c>
      <c r="I25" s="32">
        <v>556.2676</v>
      </c>
      <c r="L25" s="62"/>
    </row>
    <row r="26" ht="26.1" customHeight="1" spans="1:12">
      <c r="A26" s="11">
        <v>24</v>
      </c>
      <c r="B26" s="13" t="s">
        <v>305</v>
      </c>
      <c r="C26" s="13" t="s">
        <v>308</v>
      </c>
      <c r="D26" s="11">
        <v>1.2</v>
      </c>
      <c r="E26" s="11" t="s">
        <v>13</v>
      </c>
      <c r="F26" s="11">
        <v>1</v>
      </c>
      <c r="G26" s="11">
        <v>557.33</v>
      </c>
      <c r="H26" s="11">
        <v>45.28</v>
      </c>
      <c r="I26" s="32">
        <v>620.6046</v>
      </c>
      <c r="L26" s="62"/>
    </row>
    <row r="27" ht="26.1" customHeight="1" spans="1:12">
      <c r="A27" s="11">
        <v>25</v>
      </c>
      <c r="B27" s="13" t="s">
        <v>305</v>
      </c>
      <c r="C27" s="13" t="s">
        <v>309</v>
      </c>
      <c r="D27" s="11">
        <v>1.2</v>
      </c>
      <c r="E27" s="11" t="s">
        <v>13</v>
      </c>
      <c r="F27" s="11">
        <v>1</v>
      </c>
      <c r="G27" s="11">
        <v>628.16</v>
      </c>
      <c r="H27" s="11">
        <v>45.28</v>
      </c>
      <c r="I27" s="32">
        <v>692.86</v>
      </c>
      <c r="L27" s="62"/>
    </row>
    <row r="28" ht="26.1" customHeight="1" spans="1:12">
      <c r="A28" s="11">
        <v>26</v>
      </c>
      <c r="B28" s="13" t="s">
        <v>305</v>
      </c>
      <c r="C28" s="13" t="s">
        <v>310</v>
      </c>
      <c r="D28" s="11">
        <v>1.2</v>
      </c>
      <c r="E28" s="11" t="s">
        <v>13</v>
      </c>
      <c r="F28" s="11">
        <v>1</v>
      </c>
      <c r="G28" s="11">
        <v>797.98</v>
      </c>
      <c r="H28" s="11">
        <v>45.28</v>
      </c>
      <c r="I28" s="32">
        <v>870.0342</v>
      </c>
      <c r="L28" s="62"/>
    </row>
    <row r="29" ht="26.1" customHeight="1" spans="1:12">
      <c r="A29" s="11">
        <v>27</v>
      </c>
      <c r="B29" s="13" t="s">
        <v>305</v>
      </c>
      <c r="C29" s="13" t="s">
        <v>314</v>
      </c>
      <c r="D29" s="11">
        <v>1.2</v>
      </c>
      <c r="E29" s="11" t="s">
        <v>13</v>
      </c>
      <c r="F29" s="11">
        <v>1</v>
      </c>
      <c r="G29" s="11">
        <v>897.24</v>
      </c>
      <c r="H29" s="11">
        <v>45.28</v>
      </c>
      <c r="I29" s="32">
        <v>679.0028</v>
      </c>
      <c r="L29" s="62"/>
    </row>
    <row r="30" ht="26.1" customHeight="1" spans="1:12">
      <c r="A30" s="11">
        <v>28</v>
      </c>
      <c r="B30" s="13" t="s">
        <v>305</v>
      </c>
      <c r="C30" s="13" t="s">
        <v>311</v>
      </c>
      <c r="D30" s="11">
        <v>1.2</v>
      </c>
      <c r="E30" s="11" t="s">
        <v>13</v>
      </c>
      <c r="F30" s="11">
        <v>1</v>
      </c>
      <c r="G30" s="11">
        <v>1126.13</v>
      </c>
      <c r="H30" s="11">
        <v>45.28</v>
      </c>
      <c r="I30" s="32">
        <v>972.9734</v>
      </c>
      <c r="L30" s="62"/>
    </row>
    <row r="31" ht="26.1" customHeight="1" spans="1:12">
      <c r="A31" s="11">
        <v>29</v>
      </c>
      <c r="B31" s="13" t="s">
        <v>305</v>
      </c>
      <c r="C31" s="13" t="s">
        <v>313</v>
      </c>
      <c r="D31" s="11">
        <v>1.2</v>
      </c>
      <c r="E31" s="11" t="s">
        <v>13</v>
      </c>
      <c r="F31" s="11">
        <v>1</v>
      </c>
      <c r="G31" s="11">
        <v>615.24</v>
      </c>
      <c r="H31" s="11">
        <v>45.28</v>
      </c>
      <c r="I31" s="32">
        <v>1195.6784</v>
      </c>
      <c r="L31" s="62"/>
    </row>
    <row r="32" ht="26.1" customHeight="1" spans="1:12">
      <c r="A32" s="11">
        <v>30</v>
      </c>
      <c r="B32" s="13" t="s">
        <v>305</v>
      </c>
      <c r="C32" s="13" t="s">
        <v>315</v>
      </c>
      <c r="D32" s="11">
        <v>1.2</v>
      </c>
      <c r="E32" s="11" t="s">
        <v>13</v>
      </c>
      <c r="F32" s="11">
        <v>1</v>
      </c>
      <c r="G32" s="11">
        <v>216.67</v>
      </c>
      <c r="H32" s="11">
        <v>45.28</v>
      </c>
      <c r="I32" s="32">
        <v>264.2766</v>
      </c>
      <c r="L32" s="62"/>
    </row>
    <row r="33" ht="26.1" customHeight="1" spans="1:12">
      <c r="A33" s="11">
        <v>31</v>
      </c>
      <c r="B33" s="59" t="s">
        <v>316</v>
      </c>
      <c r="C33" s="60" t="s">
        <v>317</v>
      </c>
      <c r="D33" s="61">
        <v>1.2</v>
      </c>
      <c r="E33" s="11" t="s">
        <v>13</v>
      </c>
      <c r="F33" s="11">
        <v>1</v>
      </c>
      <c r="G33" s="11">
        <v>168.88</v>
      </c>
      <c r="H33" s="11">
        <v>45.28</v>
      </c>
      <c r="I33" s="32">
        <v>222.705</v>
      </c>
      <c r="L33" s="62"/>
    </row>
    <row r="34" ht="26.1" customHeight="1" spans="1:12">
      <c r="A34" s="11">
        <v>32</v>
      </c>
      <c r="B34" s="13" t="s">
        <v>318</v>
      </c>
      <c r="C34" s="13" t="s">
        <v>306</v>
      </c>
      <c r="D34" s="11">
        <v>1</v>
      </c>
      <c r="E34" s="11" t="s">
        <v>13</v>
      </c>
      <c r="F34" s="11">
        <v>1</v>
      </c>
      <c r="G34" s="11">
        <v>574.75</v>
      </c>
      <c r="H34" s="11">
        <v>43.2</v>
      </c>
      <c r="I34" s="32">
        <v>634.4618</v>
      </c>
      <c r="L34" s="62"/>
    </row>
    <row r="35" ht="26.1" customHeight="1" spans="1:12">
      <c r="A35" s="11">
        <v>33</v>
      </c>
      <c r="B35" s="13" t="s">
        <v>318</v>
      </c>
      <c r="C35" s="13" t="s">
        <v>307</v>
      </c>
      <c r="D35" s="11">
        <v>1</v>
      </c>
      <c r="E35" s="11" t="s">
        <v>13</v>
      </c>
      <c r="F35" s="11">
        <v>1</v>
      </c>
      <c r="G35" s="11">
        <v>510.46</v>
      </c>
      <c r="H35" s="11">
        <v>43.2</v>
      </c>
      <c r="I35" s="32">
        <v>569.135</v>
      </c>
      <c r="L35" s="62"/>
    </row>
    <row r="36" ht="26.1" customHeight="1" spans="1:12">
      <c r="A36" s="11">
        <v>34</v>
      </c>
      <c r="B36" s="13" t="s">
        <v>318</v>
      </c>
      <c r="C36" s="13" t="s">
        <v>308</v>
      </c>
      <c r="D36" s="11">
        <v>1</v>
      </c>
      <c r="E36" s="11" t="s">
        <v>13</v>
      </c>
      <c r="F36" s="11">
        <v>1</v>
      </c>
      <c r="G36" s="11">
        <v>574.75</v>
      </c>
      <c r="H36" s="11">
        <v>43.2</v>
      </c>
      <c r="I36" s="32">
        <v>634.4618</v>
      </c>
      <c r="L36" s="62"/>
    </row>
    <row r="37" ht="26.1" customHeight="1" spans="1:12">
      <c r="A37" s="11">
        <v>35</v>
      </c>
      <c r="B37" s="13" t="s">
        <v>318</v>
      </c>
      <c r="C37" s="13" t="s">
        <v>309</v>
      </c>
      <c r="D37" s="11">
        <v>1</v>
      </c>
      <c r="E37" s="11" t="s">
        <v>13</v>
      </c>
      <c r="F37" s="11">
        <v>1</v>
      </c>
      <c r="G37" s="11">
        <v>645.56</v>
      </c>
      <c r="H37" s="11">
        <v>43.2</v>
      </c>
      <c r="I37" s="32">
        <v>708.6968</v>
      </c>
      <c r="L37" s="62"/>
    </row>
    <row r="38" ht="26.1" customHeight="1" spans="1:12">
      <c r="A38" s="11">
        <v>36</v>
      </c>
      <c r="B38" s="13" t="s">
        <v>318</v>
      </c>
      <c r="C38" s="13" t="s">
        <v>310</v>
      </c>
      <c r="D38" s="11">
        <v>1</v>
      </c>
      <c r="E38" s="11" t="s">
        <v>13</v>
      </c>
      <c r="F38" s="11">
        <v>1</v>
      </c>
      <c r="G38" s="11">
        <v>816.15</v>
      </c>
      <c r="H38" s="11">
        <v>43.2</v>
      </c>
      <c r="I38" s="32">
        <v>884.8812</v>
      </c>
      <c r="L38" s="62"/>
    </row>
    <row r="39" ht="26.1" customHeight="1" spans="1:12">
      <c r="A39" s="11">
        <v>37</v>
      </c>
      <c r="B39" s="13" t="s">
        <v>318</v>
      </c>
      <c r="C39" s="13" t="s">
        <v>314</v>
      </c>
      <c r="D39" s="11">
        <v>1</v>
      </c>
      <c r="E39" s="11" t="s">
        <v>13</v>
      </c>
      <c r="F39" s="11">
        <v>1</v>
      </c>
      <c r="G39" s="11">
        <v>632.66</v>
      </c>
      <c r="H39" s="11">
        <v>43.2</v>
      </c>
      <c r="I39" s="32">
        <v>694.8396</v>
      </c>
      <c r="L39" s="62"/>
    </row>
    <row r="40" ht="26.1" customHeight="1" spans="1:12">
      <c r="A40" s="11">
        <v>38</v>
      </c>
      <c r="B40" s="13" t="s">
        <v>318</v>
      </c>
      <c r="C40" s="13" t="s">
        <v>311</v>
      </c>
      <c r="D40" s="11">
        <v>1</v>
      </c>
      <c r="E40" s="11" t="s">
        <v>13</v>
      </c>
      <c r="F40" s="11">
        <v>1</v>
      </c>
      <c r="G40" s="11">
        <v>915.39</v>
      </c>
      <c r="H40" s="11">
        <v>43.2</v>
      </c>
      <c r="I40" s="32">
        <v>989.8</v>
      </c>
      <c r="L40" s="62"/>
    </row>
    <row r="41" ht="26.1" customHeight="1" spans="1:12">
      <c r="A41" s="11">
        <v>39</v>
      </c>
      <c r="B41" s="13" t="s">
        <v>319</v>
      </c>
      <c r="C41" s="13" t="s">
        <v>313</v>
      </c>
      <c r="D41" s="11">
        <v>1</v>
      </c>
      <c r="E41" s="11" t="s">
        <v>13</v>
      </c>
      <c r="F41" s="11">
        <v>1</v>
      </c>
      <c r="G41" s="11">
        <v>1093.92</v>
      </c>
      <c r="H41" s="11">
        <v>43.2</v>
      </c>
      <c r="I41" s="32">
        <v>1172.913</v>
      </c>
      <c r="L41" s="62"/>
    </row>
    <row r="42" ht="26.1" customHeight="1" spans="1:12">
      <c r="A42" s="11">
        <v>40</v>
      </c>
      <c r="B42" s="13" t="s">
        <v>318</v>
      </c>
      <c r="C42" s="13" t="s">
        <v>315</v>
      </c>
      <c r="D42" s="11">
        <v>1</v>
      </c>
      <c r="E42" s="11" t="s">
        <v>13</v>
      </c>
      <c r="F42" s="11">
        <v>1</v>
      </c>
      <c r="G42" s="11">
        <v>231.91</v>
      </c>
      <c r="H42" s="11">
        <v>43.2</v>
      </c>
      <c r="I42" s="32">
        <v>277.144</v>
      </c>
      <c r="L42" s="62"/>
    </row>
    <row r="43" ht="26.1" customHeight="1" spans="1:12">
      <c r="A43" s="11">
        <v>41</v>
      </c>
      <c r="B43" s="13" t="s">
        <v>318</v>
      </c>
      <c r="C43" s="13" t="s">
        <v>306</v>
      </c>
      <c r="D43" s="11">
        <v>1.2</v>
      </c>
      <c r="E43" s="11" t="s">
        <v>13</v>
      </c>
      <c r="F43" s="11">
        <v>1</v>
      </c>
      <c r="G43" s="11">
        <v>574.75</v>
      </c>
      <c r="H43" s="11">
        <v>45.28</v>
      </c>
      <c r="I43" s="32">
        <v>636.4414</v>
      </c>
      <c r="L43" s="62"/>
    </row>
    <row r="44" ht="26.1" customHeight="1" spans="1:12">
      <c r="A44" s="11">
        <v>42</v>
      </c>
      <c r="B44" s="13" t="s">
        <v>318</v>
      </c>
      <c r="C44" s="13" t="s">
        <v>307</v>
      </c>
      <c r="D44" s="11">
        <v>1.2</v>
      </c>
      <c r="E44" s="11" t="s">
        <v>13</v>
      </c>
      <c r="F44" s="11">
        <v>1</v>
      </c>
      <c r="G44" s="11">
        <v>510.46</v>
      </c>
      <c r="H44" s="11">
        <v>45.28</v>
      </c>
      <c r="I44" s="32">
        <v>571.1146</v>
      </c>
      <c r="L44" s="62"/>
    </row>
    <row r="45" ht="26.1" customHeight="1" spans="1:12">
      <c r="A45" s="11">
        <v>43</v>
      </c>
      <c r="B45" s="13" t="s">
        <v>318</v>
      </c>
      <c r="C45" s="13" t="s">
        <v>308</v>
      </c>
      <c r="D45" s="11">
        <v>1.2</v>
      </c>
      <c r="E45" s="11" t="s">
        <v>13</v>
      </c>
      <c r="F45" s="11">
        <v>1</v>
      </c>
      <c r="G45" s="11">
        <v>574.75</v>
      </c>
      <c r="H45" s="11">
        <v>45.28</v>
      </c>
      <c r="I45" s="32">
        <v>636.4414</v>
      </c>
      <c r="L45" s="62"/>
    </row>
    <row r="46" ht="26.1" customHeight="1" spans="1:12">
      <c r="A46" s="11">
        <v>44</v>
      </c>
      <c r="B46" s="13" t="s">
        <v>318</v>
      </c>
      <c r="C46" s="13" t="s">
        <v>309</v>
      </c>
      <c r="D46" s="11">
        <v>1.2</v>
      </c>
      <c r="E46" s="11" t="s">
        <v>13</v>
      </c>
      <c r="F46" s="11">
        <v>1</v>
      </c>
      <c r="G46" s="11">
        <v>645.56</v>
      </c>
      <c r="H46" s="11">
        <v>45.28</v>
      </c>
      <c r="I46" s="32">
        <v>710.6764</v>
      </c>
      <c r="L46" s="62"/>
    </row>
    <row r="47" ht="26.1" customHeight="1" spans="1:12">
      <c r="A47" s="11">
        <v>45</v>
      </c>
      <c r="B47" s="13" t="s">
        <v>318</v>
      </c>
      <c r="C47" s="13" t="s">
        <v>310</v>
      </c>
      <c r="D47" s="11">
        <v>1.2</v>
      </c>
      <c r="E47" s="11" t="s">
        <v>13</v>
      </c>
      <c r="F47" s="11">
        <v>1</v>
      </c>
      <c r="G47" s="11">
        <v>816.15</v>
      </c>
      <c r="H47" s="11">
        <v>45.28</v>
      </c>
      <c r="I47" s="32">
        <v>886.8608</v>
      </c>
      <c r="L47" s="62"/>
    </row>
    <row r="48" ht="26.1" customHeight="1" spans="1:12">
      <c r="A48" s="11">
        <v>46</v>
      </c>
      <c r="B48" s="13" t="s">
        <v>318</v>
      </c>
      <c r="C48" s="13" t="s">
        <v>314</v>
      </c>
      <c r="D48" s="11">
        <v>1.2</v>
      </c>
      <c r="E48" s="11" t="s">
        <v>13</v>
      </c>
      <c r="F48" s="11">
        <v>1</v>
      </c>
      <c r="G48" s="11">
        <v>632.66</v>
      </c>
      <c r="H48" s="11">
        <v>45.28</v>
      </c>
      <c r="I48" s="32">
        <v>696.8192</v>
      </c>
      <c r="L48" s="62"/>
    </row>
    <row r="49" ht="26.1" customHeight="1" spans="1:12">
      <c r="A49" s="11">
        <v>47</v>
      </c>
      <c r="B49" s="13" t="s">
        <v>318</v>
      </c>
      <c r="C49" s="13" t="s">
        <v>311</v>
      </c>
      <c r="D49" s="11">
        <v>1.2</v>
      </c>
      <c r="E49" s="11" t="s">
        <v>13</v>
      </c>
      <c r="F49" s="11">
        <v>1</v>
      </c>
      <c r="G49" s="11">
        <v>915.39</v>
      </c>
      <c r="H49" s="11">
        <v>45.28</v>
      </c>
      <c r="I49" s="32">
        <v>991.7796</v>
      </c>
      <c r="L49" s="62"/>
    </row>
    <row r="50" ht="26.1" customHeight="1" spans="1:12">
      <c r="A50" s="11">
        <v>48</v>
      </c>
      <c r="B50" s="13" t="s">
        <v>318</v>
      </c>
      <c r="C50" s="13" t="s">
        <v>313</v>
      </c>
      <c r="D50" s="11">
        <v>1.2</v>
      </c>
      <c r="E50" s="11" t="s">
        <v>13</v>
      </c>
      <c r="F50" s="11">
        <v>1</v>
      </c>
      <c r="G50" s="11">
        <v>1072.18</v>
      </c>
      <c r="H50" s="11">
        <v>45.28</v>
      </c>
      <c r="I50" s="32">
        <v>1154.1068</v>
      </c>
      <c r="L50" s="62"/>
    </row>
    <row r="51" ht="26.1" customHeight="1" spans="1:12">
      <c r="A51" s="11">
        <v>49</v>
      </c>
      <c r="B51" s="13" t="s">
        <v>318</v>
      </c>
      <c r="C51" s="13" t="s">
        <v>315</v>
      </c>
      <c r="D51" s="11">
        <v>1.2</v>
      </c>
      <c r="E51" s="11" t="s">
        <v>13</v>
      </c>
      <c r="F51" s="11">
        <v>1</v>
      </c>
      <c r="G51" s="11">
        <v>231.91</v>
      </c>
      <c r="H51" s="11">
        <v>45.28</v>
      </c>
      <c r="I51" s="32">
        <v>279.1236</v>
      </c>
      <c r="L51" s="62"/>
    </row>
    <row r="52" ht="26.1" customHeight="1" spans="1:12">
      <c r="A52" s="11">
        <v>50</v>
      </c>
      <c r="B52" s="13" t="s">
        <v>320</v>
      </c>
      <c r="C52" s="13" t="s">
        <v>321</v>
      </c>
      <c r="D52" s="13"/>
      <c r="E52" s="61" t="s">
        <v>67</v>
      </c>
      <c r="F52" s="11">
        <v>1</v>
      </c>
      <c r="G52" s="11">
        <v>1970</v>
      </c>
      <c r="H52" s="11"/>
      <c r="I52" s="32">
        <v>2030.0798</v>
      </c>
      <c r="L52" s="62"/>
    </row>
    <row r="53" ht="26.1" customHeight="1" spans="1:12">
      <c r="A53" s="11">
        <v>51</v>
      </c>
      <c r="B53" s="13" t="s">
        <v>320</v>
      </c>
      <c r="C53" s="13" t="s">
        <v>322</v>
      </c>
      <c r="D53" s="13"/>
      <c r="E53" s="61" t="s">
        <v>67</v>
      </c>
      <c r="F53" s="11">
        <v>1</v>
      </c>
      <c r="G53" s="11">
        <v>2262</v>
      </c>
      <c r="H53" s="11"/>
      <c r="I53" s="32">
        <v>2330.979</v>
      </c>
      <c r="L53" s="62"/>
    </row>
    <row r="54" ht="26.1" customHeight="1" spans="1:12">
      <c r="A54" s="11">
        <v>52</v>
      </c>
      <c r="B54" s="13" t="s">
        <v>320</v>
      </c>
      <c r="C54" s="13" t="s">
        <v>323</v>
      </c>
      <c r="D54" s="13"/>
      <c r="E54" s="61" t="s">
        <v>67</v>
      </c>
      <c r="F54" s="11">
        <v>1</v>
      </c>
      <c r="G54" s="11">
        <v>1978</v>
      </c>
      <c r="H54" s="11"/>
      <c r="I54" s="32">
        <v>2038.988</v>
      </c>
      <c r="L54" s="62"/>
    </row>
    <row r="55" ht="26.1" customHeight="1" spans="1:12">
      <c r="A55" s="11">
        <v>53</v>
      </c>
      <c r="B55" s="13" t="s">
        <v>320</v>
      </c>
      <c r="C55" s="13" t="s">
        <v>324</v>
      </c>
      <c r="D55" s="13"/>
      <c r="E55" s="61" t="s">
        <v>67</v>
      </c>
      <c r="F55" s="11">
        <v>1</v>
      </c>
      <c r="G55" s="11">
        <v>2374</v>
      </c>
      <c r="H55" s="11"/>
      <c r="I55" s="32">
        <v>2446.7856</v>
      </c>
      <c r="L55" s="62"/>
    </row>
    <row r="56" ht="26.1" customHeight="1" spans="1:12">
      <c r="A56" s="11">
        <v>54</v>
      </c>
      <c r="B56" s="13" t="s">
        <v>320</v>
      </c>
      <c r="C56" s="13" t="s">
        <v>325</v>
      </c>
      <c r="D56" s="13"/>
      <c r="E56" s="61" t="s">
        <v>67</v>
      </c>
      <c r="F56" s="11">
        <v>1</v>
      </c>
      <c r="G56" s="11">
        <v>10182</v>
      </c>
      <c r="H56" s="11"/>
      <c r="I56" s="32">
        <v>10495.8392</v>
      </c>
      <c r="L56" s="62"/>
    </row>
    <row r="57" ht="26.1" customHeight="1" spans="1:12">
      <c r="A57" s="11">
        <v>55</v>
      </c>
      <c r="B57" s="13" t="s">
        <v>320</v>
      </c>
      <c r="C57" s="13" t="s">
        <v>326</v>
      </c>
      <c r="D57" s="13"/>
      <c r="E57" s="61" t="s">
        <v>67</v>
      </c>
      <c r="F57" s="11">
        <v>1</v>
      </c>
      <c r="G57" s="11">
        <v>1767</v>
      </c>
      <c r="H57" s="11"/>
      <c r="I57" s="32">
        <v>1821.232</v>
      </c>
      <c r="L57" s="62"/>
    </row>
  </sheetData>
  <mergeCells count="1">
    <mergeCell ref="A1:I1"/>
  </mergeCells>
  <pageMargins left="0.944444444444444" right="0.944444444444444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K6" sqref="K6"/>
    </sheetView>
  </sheetViews>
  <sheetFormatPr defaultColWidth="9.14285714285714" defaultRowHeight="12"/>
  <cols>
    <col min="1" max="1" width="9.14285714285714" style="56"/>
    <col min="2" max="2" width="16.8571428571429" style="56" customWidth="1"/>
    <col min="3" max="3" width="18.4285714285714" style="33" customWidth="1"/>
    <col min="4" max="4" width="10.7142857142857" style="56" customWidth="1"/>
    <col min="5" max="5" width="11.4095238095238" style="56" customWidth="1"/>
    <col min="6" max="6" width="9.71428571428571" style="56" customWidth="1"/>
    <col min="7" max="7" width="15.2857142857143" style="56" hidden="1" customWidth="1"/>
    <col min="8" max="8" width="14.1428571428571" style="56" hidden="1" customWidth="1"/>
    <col min="9" max="9" width="13" style="56" customWidth="1"/>
    <col min="10" max="10" width="11.7142857142857" style="56"/>
    <col min="11" max="16384" width="9.14285714285714" style="56"/>
  </cols>
  <sheetData>
    <row r="1" ht="50.1" customHeight="1" spans="1:9">
      <c r="A1" s="27" t="s">
        <v>327</v>
      </c>
      <c r="B1" s="27"/>
      <c r="C1" s="28"/>
      <c r="D1" s="27"/>
      <c r="E1" s="27"/>
      <c r="F1" s="27"/>
      <c r="G1" s="27"/>
      <c r="H1" s="27"/>
      <c r="I1" s="52"/>
    </row>
    <row r="2" ht="53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285</v>
      </c>
      <c r="H2" s="12" t="s">
        <v>8</v>
      </c>
      <c r="I2" s="53" t="s">
        <v>9</v>
      </c>
    </row>
    <row r="3" ht="32.1" customHeight="1" spans="1:12">
      <c r="A3" s="11">
        <v>1</v>
      </c>
      <c r="B3" s="13" t="s">
        <v>328</v>
      </c>
      <c r="C3" s="13" t="s">
        <v>329</v>
      </c>
      <c r="D3" s="11">
        <v>1</v>
      </c>
      <c r="E3" s="11" t="s">
        <v>13</v>
      </c>
      <c r="F3" s="11">
        <v>1</v>
      </c>
      <c r="G3" s="47">
        <v>159.17</v>
      </c>
      <c r="H3" s="47">
        <v>43.2</v>
      </c>
      <c r="I3" s="32">
        <v>216.2612</v>
      </c>
      <c r="L3" s="57"/>
    </row>
    <row r="4" ht="32.1" customHeight="1" spans="1:12">
      <c r="A4" s="11">
        <v>2</v>
      </c>
      <c r="B4" s="13" t="s">
        <v>328</v>
      </c>
      <c r="C4" s="13" t="s">
        <v>330</v>
      </c>
      <c r="D4" s="11">
        <v>1</v>
      </c>
      <c r="E4" s="11" t="s">
        <v>13</v>
      </c>
      <c r="F4" s="11">
        <v>1</v>
      </c>
      <c r="G4" s="47">
        <v>234.33</v>
      </c>
      <c r="H4" s="47">
        <v>43.2</v>
      </c>
      <c r="I4" s="32">
        <v>300.9295</v>
      </c>
      <c r="L4" s="57"/>
    </row>
    <row r="5" ht="32.1" customHeight="1" spans="1:12">
      <c r="A5" s="11">
        <v>3</v>
      </c>
      <c r="B5" s="13" t="s">
        <v>328</v>
      </c>
      <c r="C5" s="13" t="s">
        <v>331</v>
      </c>
      <c r="D5" s="11">
        <v>1</v>
      </c>
      <c r="E5" s="11" t="s">
        <v>13</v>
      </c>
      <c r="F5" s="11">
        <v>1</v>
      </c>
      <c r="G5" s="47">
        <v>289.96</v>
      </c>
      <c r="H5" s="47">
        <v>43.2</v>
      </c>
      <c r="I5" s="32">
        <v>360.0953</v>
      </c>
      <c r="L5" s="57"/>
    </row>
    <row r="6" ht="32.1" customHeight="1" spans="1:12">
      <c r="A6" s="11">
        <v>4</v>
      </c>
      <c r="B6" s="13" t="s">
        <v>328</v>
      </c>
      <c r="C6" s="13" t="s">
        <v>332</v>
      </c>
      <c r="D6" s="11">
        <v>1</v>
      </c>
      <c r="E6" s="11" t="s">
        <v>13</v>
      </c>
      <c r="F6" s="11">
        <v>1</v>
      </c>
      <c r="G6" s="47">
        <v>306.31</v>
      </c>
      <c r="H6" s="47">
        <v>43.2</v>
      </c>
      <c r="I6" s="32">
        <v>380.4973</v>
      </c>
      <c r="L6" s="57"/>
    </row>
    <row r="7" ht="32.1" customHeight="1" spans="1:12">
      <c r="A7" s="11">
        <v>5</v>
      </c>
      <c r="B7" s="13" t="s">
        <v>328</v>
      </c>
      <c r="C7" s="13" t="s">
        <v>333</v>
      </c>
      <c r="D7" s="11">
        <v>1</v>
      </c>
      <c r="E7" s="11" t="s">
        <v>13</v>
      </c>
      <c r="F7" s="11">
        <v>1</v>
      </c>
      <c r="G7" s="47">
        <v>465.8</v>
      </c>
      <c r="H7" s="47">
        <v>43.2</v>
      </c>
      <c r="I7" s="32">
        <v>557.9947</v>
      </c>
      <c r="L7" s="57"/>
    </row>
    <row r="8" ht="32.1" customHeight="1" spans="1:12">
      <c r="A8" s="11">
        <v>6</v>
      </c>
      <c r="B8" s="13" t="s">
        <v>328</v>
      </c>
      <c r="C8" s="13" t="s">
        <v>334</v>
      </c>
      <c r="D8" s="11">
        <v>1</v>
      </c>
      <c r="E8" s="11" t="s">
        <v>13</v>
      </c>
      <c r="F8" s="11">
        <v>1</v>
      </c>
      <c r="G8" s="47">
        <v>542.1</v>
      </c>
      <c r="H8" s="47">
        <v>43.2</v>
      </c>
      <c r="I8" s="32">
        <v>639.6027</v>
      </c>
      <c r="L8" s="57"/>
    </row>
    <row r="9" ht="32.1" customHeight="1" spans="1:12">
      <c r="A9" s="11">
        <v>7</v>
      </c>
      <c r="B9" s="13" t="s">
        <v>328</v>
      </c>
      <c r="C9" s="13" t="s">
        <v>335</v>
      </c>
      <c r="D9" s="11">
        <v>1</v>
      </c>
      <c r="E9" s="11" t="s">
        <v>13</v>
      </c>
      <c r="F9" s="11">
        <v>1</v>
      </c>
      <c r="G9" s="47">
        <v>680.23</v>
      </c>
      <c r="H9" s="47">
        <v>43.2</v>
      </c>
      <c r="I9" s="32">
        <v>807.9192</v>
      </c>
      <c r="L9" s="57"/>
    </row>
    <row r="10" ht="32.1" customHeight="1" spans="1:12">
      <c r="A10" s="11">
        <v>8</v>
      </c>
      <c r="B10" s="13" t="s">
        <v>336</v>
      </c>
      <c r="C10" s="13" t="s">
        <v>337</v>
      </c>
      <c r="D10" s="11">
        <v>1</v>
      </c>
      <c r="E10" s="11" t="s">
        <v>13</v>
      </c>
      <c r="F10" s="11">
        <v>1</v>
      </c>
      <c r="G10" s="47">
        <v>147.42</v>
      </c>
      <c r="H10" s="47">
        <v>43.2</v>
      </c>
      <c r="I10" s="32">
        <v>211.1607</v>
      </c>
      <c r="L10" s="57"/>
    </row>
    <row r="11" ht="32.1" customHeight="1" spans="1:12">
      <c r="A11" s="11">
        <v>9</v>
      </c>
      <c r="B11" s="13" t="s">
        <v>336</v>
      </c>
      <c r="C11" s="13" t="s">
        <v>338</v>
      </c>
      <c r="D11" s="11">
        <v>1</v>
      </c>
      <c r="E11" s="11" t="s">
        <v>13</v>
      </c>
      <c r="F11" s="11">
        <v>1</v>
      </c>
      <c r="G11" s="47">
        <v>52.59</v>
      </c>
      <c r="H11" s="47">
        <v>43.2</v>
      </c>
      <c r="I11" s="32">
        <v>104.0502</v>
      </c>
      <c r="L11" s="57"/>
    </row>
    <row r="12" ht="32.1" customHeight="1" spans="1:12">
      <c r="A12" s="11">
        <v>10</v>
      </c>
      <c r="B12" s="13" t="s">
        <v>339</v>
      </c>
      <c r="C12" s="13" t="s">
        <v>340</v>
      </c>
      <c r="D12" s="11"/>
      <c r="E12" s="11" t="s">
        <v>13</v>
      </c>
      <c r="F12" s="11">
        <v>1</v>
      </c>
      <c r="G12" s="47">
        <v>420.01</v>
      </c>
      <c r="H12" s="47"/>
      <c r="I12" s="32">
        <v>428.442</v>
      </c>
      <c r="L12" s="57"/>
    </row>
    <row r="13" ht="32.1" customHeight="1" spans="1:12">
      <c r="A13" s="11">
        <v>11</v>
      </c>
      <c r="B13" s="13" t="s">
        <v>339</v>
      </c>
      <c r="C13" s="13" t="s">
        <v>341</v>
      </c>
      <c r="D13" s="11"/>
      <c r="E13" s="11" t="s">
        <v>13</v>
      </c>
      <c r="F13" s="11">
        <v>1</v>
      </c>
      <c r="G13" s="47">
        <v>547.16</v>
      </c>
      <c r="H13" s="47"/>
      <c r="I13" s="32">
        <v>559.0148</v>
      </c>
      <c r="L13" s="57"/>
    </row>
    <row r="14" ht="32.1" customHeight="1" spans="1:12">
      <c r="A14" s="11">
        <v>12</v>
      </c>
      <c r="B14" s="13" t="s">
        <v>339</v>
      </c>
      <c r="C14" s="13" t="s">
        <v>342</v>
      </c>
      <c r="D14" s="11"/>
      <c r="E14" s="11" t="s">
        <v>13</v>
      </c>
      <c r="F14" s="11">
        <v>1</v>
      </c>
      <c r="G14" s="47">
        <v>555.88</v>
      </c>
      <c r="H14" s="48"/>
      <c r="I14" s="32">
        <v>568.1957</v>
      </c>
      <c r="L14" s="57"/>
    </row>
    <row r="15" ht="32.1" customHeight="1" spans="1:12">
      <c r="A15" s="11">
        <v>13</v>
      </c>
      <c r="B15" s="13" t="s">
        <v>339</v>
      </c>
      <c r="C15" s="13" t="s">
        <v>343</v>
      </c>
      <c r="D15" s="11"/>
      <c r="E15" s="11" t="s">
        <v>13</v>
      </c>
      <c r="F15" s="11">
        <v>1</v>
      </c>
      <c r="G15" s="47">
        <v>592.94</v>
      </c>
      <c r="H15" s="48"/>
      <c r="I15" s="32">
        <v>605.9394</v>
      </c>
      <c r="L15" s="57"/>
    </row>
    <row r="16" ht="32.1" customHeight="1" spans="1:12">
      <c r="A16" s="11">
        <v>14</v>
      </c>
      <c r="B16" s="13" t="s">
        <v>339</v>
      </c>
      <c r="C16" s="13" t="s">
        <v>344</v>
      </c>
      <c r="D16" s="11"/>
      <c r="E16" s="11" t="s">
        <v>13</v>
      </c>
      <c r="F16" s="11">
        <v>1</v>
      </c>
      <c r="G16" s="47">
        <v>730.51</v>
      </c>
      <c r="H16" s="48"/>
      <c r="I16" s="32">
        <v>746.7132</v>
      </c>
      <c r="L16" s="57"/>
    </row>
    <row r="17" ht="32.1" customHeight="1" spans="1:12">
      <c r="A17" s="11">
        <v>15</v>
      </c>
      <c r="B17" s="13" t="s">
        <v>339</v>
      </c>
      <c r="C17" s="13" t="s">
        <v>345</v>
      </c>
      <c r="D17" s="11"/>
      <c r="E17" s="11" t="s">
        <v>13</v>
      </c>
      <c r="F17" s="11">
        <v>1</v>
      </c>
      <c r="G17" s="47">
        <v>770.84</v>
      </c>
      <c r="H17" s="47"/>
      <c r="I17" s="32">
        <v>787.5172</v>
      </c>
      <c r="L17" s="57"/>
    </row>
    <row r="18" ht="32.1" customHeight="1" spans="1:12">
      <c r="A18" s="11">
        <v>16</v>
      </c>
      <c r="B18" s="13" t="s">
        <v>339</v>
      </c>
      <c r="C18" s="13" t="s">
        <v>346</v>
      </c>
      <c r="D18" s="11"/>
      <c r="E18" s="11" t="s">
        <v>13</v>
      </c>
      <c r="F18" s="11">
        <v>1</v>
      </c>
      <c r="G18" s="47">
        <v>1224.55</v>
      </c>
      <c r="H18" s="47"/>
      <c r="I18" s="32">
        <v>1251.6627</v>
      </c>
      <c r="L18" s="57"/>
    </row>
    <row r="19" ht="32.1" customHeight="1" spans="1:12">
      <c r="A19" s="11">
        <v>17</v>
      </c>
      <c r="B19" s="13" t="s">
        <v>336</v>
      </c>
      <c r="C19" s="13" t="s">
        <v>337</v>
      </c>
      <c r="D19" s="11">
        <v>1.2</v>
      </c>
      <c r="E19" s="11" t="s">
        <v>13</v>
      </c>
      <c r="F19" s="11">
        <v>1</v>
      </c>
      <c r="G19" s="47">
        <v>147.42</v>
      </c>
      <c r="H19" s="47">
        <v>45.28</v>
      </c>
      <c r="I19" s="32">
        <v>212.242006</v>
      </c>
      <c r="L19" s="57"/>
    </row>
    <row r="20" ht="32.1" customHeight="1" spans="1:12">
      <c r="A20" s="11">
        <v>18</v>
      </c>
      <c r="B20" s="13" t="s">
        <v>336</v>
      </c>
      <c r="C20" s="13" t="s">
        <v>338</v>
      </c>
      <c r="D20" s="11">
        <v>1.2</v>
      </c>
      <c r="E20" s="11" t="s">
        <v>13</v>
      </c>
      <c r="F20" s="11">
        <v>1</v>
      </c>
      <c r="G20" s="47">
        <v>52.59</v>
      </c>
      <c r="H20" s="47">
        <v>45.28</v>
      </c>
      <c r="I20" s="32">
        <v>106.121003</v>
      </c>
      <c r="L20" s="57"/>
    </row>
    <row r="21" ht="32.1" customHeight="1" spans="1:12">
      <c r="A21" s="11">
        <v>19</v>
      </c>
      <c r="B21" s="13" t="s">
        <v>328</v>
      </c>
      <c r="C21" s="13" t="s">
        <v>329</v>
      </c>
      <c r="D21" s="11">
        <v>1.2</v>
      </c>
      <c r="E21" s="11" t="s">
        <v>13</v>
      </c>
      <c r="F21" s="11">
        <v>1</v>
      </c>
      <c r="G21" s="47">
        <v>159.17</v>
      </c>
      <c r="H21" s="47">
        <v>45.28</v>
      </c>
      <c r="I21" s="32">
        <v>219.3215</v>
      </c>
      <c r="L21" s="57"/>
    </row>
    <row r="22" ht="32.1" customHeight="1" spans="1:12">
      <c r="A22" s="11">
        <v>20</v>
      </c>
      <c r="B22" s="13" t="s">
        <v>328</v>
      </c>
      <c r="C22" s="13" t="s">
        <v>330</v>
      </c>
      <c r="D22" s="11">
        <v>1.2</v>
      </c>
      <c r="E22" s="11" t="s">
        <v>13</v>
      </c>
      <c r="F22" s="11">
        <v>1</v>
      </c>
      <c r="G22" s="47">
        <v>234.33</v>
      </c>
      <c r="H22" s="47">
        <v>45.28</v>
      </c>
      <c r="I22" s="32">
        <v>302.9697</v>
      </c>
      <c r="L22" s="57"/>
    </row>
    <row r="23" ht="32.1" customHeight="1" spans="1:12">
      <c r="A23" s="11">
        <v>21</v>
      </c>
      <c r="B23" s="13" t="s">
        <v>328</v>
      </c>
      <c r="C23" s="13" t="s">
        <v>331</v>
      </c>
      <c r="D23" s="11">
        <v>1.2</v>
      </c>
      <c r="E23" s="11" t="s">
        <v>13</v>
      </c>
      <c r="F23" s="11">
        <v>1</v>
      </c>
      <c r="G23" s="47">
        <v>289.96</v>
      </c>
      <c r="H23" s="47">
        <v>45.28</v>
      </c>
      <c r="I23" s="32">
        <v>362.1355</v>
      </c>
      <c r="L23" s="57"/>
    </row>
    <row r="24" ht="32.1" customHeight="1" spans="1:12">
      <c r="A24" s="11">
        <v>22</v>
      </c>
      <c r="B24" s="13" t="s">
        <v>328</v>
      </c>
      <c r="C24" s="13" t="s">
        <v>332</v>
      </c>
      <c r="D24" s="11">
        <v>1.2</v>
      </c>
      <c r="E24" s="11" t="s">
        <v>13</v>
      </c>
      <c r="F24" s="11">
        <v>1</v>
      </c>
      <c r="G24" s="47">
        <v>306.31</v>
      </c>
      <c r="H24" s="47">
        <v>45.28</v>
      </c>
      <c r="I24" s="32">
        <v>382.5375</v>
      </c>
      <c r="L24" s="57"/>
    </row>
    <row r="25" ht="32.1" customHeight="1" spans="1:12">
      <c r="A25" s="11">
        <v>23</v>
      </c>
      <c r="B25" s="13" t="s">
        <v>328</v>
      </c>
      <c r="C25" s="13" t="s">
        <v>333</v>
      </c>
      <c r="D25" s="11">
        <v>1.2</v>
      </c>
      <c r="E25" s="11" t="s">
        <v>13</v>
      </c>
      <c r="F25" s="11">
        <v>1</v>
      </c>
      <c r="G25" s="47">
        <v>465.8</v>
      </c>
      <c r="H25" s="47">
        <v>45.28</v>
      </c>
      <c r="I25" s="32">
        <v>560.0349</v>
      </c>
      <c r="L25" s="57"/>
    </row>
    <row r="26" ht="32.1" customHeight="1" spans="1:12">
      <c r="A26" s="11">
        <v>24</v>
      </c>
      <c r="B26" s="13" t="s">
        <v>328</v>
      </c>
      <c r="C26" s="13" t="s">
        <v>334</v>
      </c>
      <c r="D26" s="11">
        <v>1.2</v>
      </c>
      <c r="E26" s="11" t="s">
        <v>13</v>
      </c>
      <c r="F26" s="11">
        <v>1</v>
      </c>
      <c r="G26" s="47">
        <v>542.1</v>
      </c>
      <c r="H26" s="47">
        <v>45.28</v>
      </c>
      <c r="I26" s="32">
        <v>641.6429</v>
      </c>
      <c r="L26" s="57"/>
    </row>
    <row r="27" ht="32.1" customHeight="1" spans="1:12">
      <c r="A27" s="11">
        <v>25</v>
      </c>
      <c r="B27" s="13" t="s">
        <v>328</v>
      </c>
      <c r="C27" s="13" t="s">
        <v>335</v>
      </c>
      <c r="D27" s="11">
        <v>1.2</v>
      </c>
      <c r="E27" s="11" t="s">
        <v>13</v>
      </c>
      <c r="F27" s="11">
        <v>1</v>
      </c>
      <c r="G27" s="47">
        <v>680.23</v>
      </c>
      <c r="H27" s="47">
        <v>45.28</v>
      </c>
      <c r="I27" s="32">
        <v>809.9594</v>
      </c>
      <c r="L27" s="57"/>
    </row>
    <row r="28" ht="32.1" customHeight="1"/>
  </sheetData>
  <mergeCells count="1">
    <mergeCell ref="A1:I1"/>
  </mergeCells>
  <pageMargins left="0.984027777777778" right="0.984027777777778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workbookViewId="0">
      <selection activeCell="E8" sqref="E8"/>
    </sheetView>
  </sheetViews>
  <sheetFormatPr defaultColWidth="9.14285714285714" defaultRowHeight="14.25"/>
  <cols>
    <col min="1" max="1" width="9.14285714285714" style="42"/>
    <col min="2" max="2" width="16.8571428571429" style="42" customWidth="1"/>
    <col min="3" max="3" width="18.4285714285714" style="43" customWidth="1"/>
    <col min="4" max="4" width="10.7142857142857" style="42" customWidth="1"/>
    <col min="5" max="5" width="11.4095238095238" style="24" customWidth="1"/>
    <col min="6" max="6" width="9.71428571428571" style="42" customWidth="1"/>
    <col min="7" max="7" width="15.2857142857143" style="42" hidden="1" customWidth="1"/>
    <col min="8" max="8" width="14.1428571428571" style="42" hidden="1" customWidth="1"/>
    <col min="9" max="9" width="13" style="44" customWidth="1"/>
    <col min="10" max="16384" width="9.14285714285714" style="42"/>
  </cols>
  <sheetData>
    <row r="1" ht="50.1" customHeight="1" spans="1:9">
      <c r="A1" s="27" t="s">
        <v>347</v>
      </c>
      <c r="B1" s="27"/>
      <c r="C1" s="28"/>
      <c r="D1" s="27"/>
      <c r="E1" s="45"/>
      <c r="F1" s="27"/>
      <c r="G1" s="27"/>
      <c r="H1" s="27"/>
      <c r="I1" s="52"/>
    </row>
    <row r="2" ht="43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285</v>
      </c>
      <c r="H2" s="12" t="s">
        <v>8</v>
      </c>
      <c r="I2" s="53" t="s">
        <v>9</v>
      </c>
    </row>
    <row r="3" ht="30.95" customHeight="1" spans="1:11">
      <c r="A3" s="11">
        <v>1</v>
      </c>
      <c r="B3" s="46" t="s">
        <v>348</v>
      </c>
      <c r="C3" s="46" t="s">
        <v>349</v>
      </c>
      <c r="D3" s="11">
        <v>1</v>
      </c>
      <c r="E3" s="11" t="s">
        <v>350</v>
      </c>
      <c r="F3" s="11">
        <v>1</v>
      </c>
      <c r="G3" s="47">
        <v>159.17</v>
      </c>
      <c r="H3" s="47">
        <v>43.2</v>
      </c>
      <c r="I3" s="32">
        <v>908.46</v>
      </c>
      <c r="K3" s="54"/>
    </row>
    <row r="4" ht="30.95" customHeight="1" spans="1:11">
      <c r="A4" s="11">
        <v>2</v>
      </c>
      <c r="B4" s="46" t="s">
        <v>351</v>
      </c>
      <c r="C4" s="46" t="s">
        <v>352</v>
      </c>
      <c r="D4" s="11">
        <v>1</v>
      </c>
      <c r="E4" s="11" t="s">
        <v>353</v>
      </c>
      <c r="F4" s="11">
        <v>1</v>
      </c>
      <c r="G4" s="47">
        <v>234.33</v>
      </c>
      <c r="H4" s="47">
        <v>43.2</v>
      </c>
      <c r="I4" s="32">
        <v>8134.98</v>
      </c>
      <c r="K4" s="54"/>
    </row>
    <row r="5" ht="30.95" customHeight="1" spans="1:11">
      <c r="A5" s="11">
        <v>3</v>
      </c>
      <c r="B5" s="46" t="s">
        <v>354</v>
      </c>
      <c r="C5" s="46" t="s">
        <v>355</v>
      </c>
      <c r="D5" s="11">
        <v>1</v>
      </c>
      <c r="E5" s="11" t="s">
        <v>353</v>
      </c>
      <c r="F5" s="11">
        <v>1</v>
      </c>
      <c r="G5" s="47">
        <v>289.96</v>
      </c>
      <c r="H5" s="47">
        <v>43.2</v>
      </c>
      <c r="I5" s="32">
        <v>9142.42</v>
      </c>
      <c r="K5" s="54"/>
    </row>
    <row r="6" ht="30.95" customHeight="1" spans="1:11">
      <c r="A6" s="11">
        <v>4</v>
      </c>
      <c r="B6" s="46" t="s">
        <v>356</v>
      </c>
      <c r="C6" s="46" t="s">
        <v>357</v>
      </c>
      <c r="D6" s="11">
        <v>1</v>
      </c>
      <c r="E6" s="11" t="s">
        <v>353</v>
      </c>
      <c r="F6" s="11">
        <v>1</v>
      </c>
      <c r="G6" s="47">
        <v>306.31</v>
      </c>
      <c r="H6" s="47">
        <v>43.2</v>
      </c>
      <c r="I6" s="32">
        <v>10509.52</v>
      </c>
      <c r="K6" s="54"/>
    </row>
    <row r="7" ht="30.95" customHeight="1" spans="1:11">
      <c r="A7" s="11">
        <v>5</v>
      </c>
      <c r="B7" s="46" t="s">
        <v>358</v>
      </c>
      <c r="C7" s="46" t="s">
        <v>359</v>
      </c>
      <c r="D7" s="11">
        <v>1</v>
      </c>
      <c r="E7" s="11" t="s">
        <v>353</v>
      </c>
      <c r="F7" s="11">
        <v>1</v>
      </c>
      <c r="G7" s="47">
        <v>465.8</v>
      </c>
      <c r="H7" s="47">
        <v>43.2</v>
      </c>
      <c r="I7" s="32">
        <v>11167.1</v>
      </c>
      <c r="K7" s="54"/>
    </row>
    <row r="8" ht="30.95" customHeight="1" spans="1:11">
      <c r="A8" s="11">
        <v>6</v>
      </c>
      <c r="B8" s="46" t="s">
        <v>360</v>
      </c>
      <c r="C8" s="46" t="s">
        <v>361</v>
      </c>
      <c r="D8" s="11">
        <v>1</v>
      </c>
      <c r="E8" s="11" t="s">
        <v>353</v>
      </c>
      <c r="F8" s="11">
        <v>1</v>
      </c>
      <c r="G8" s="47">
        <v>542.1</v>
      </c>
      <c r="H8" s="47">
        <v>43.2</v>
      </c>
      <c r="I8" s="32">
        <v>12448.94</v>
      </c>
      <c r="K8" s="54"/>
    </row>
    <row r="9" ht="30.95" customHeight="1" spans="1:11">
      <c r="A9" s="11">
        <v>7</v>
      </c>
      <c r="B9" s="46" t="s">
        <v>362</v>
      </c>
      <c r="C9" s="46" t="s">
        <v>363</v>
      </c>
      <c r="D9" s="11">
        <v>1</v>
      </c>
      <c r="E9" s="11" t="s">
        <v>353</v>
      </c>
      <c r="F9" s="11">
        <v>1</v>
      </c>
      <c r="G9" s="47">
        <v>680.23</v>
      </c>
      <c r="H9" s="47">
        <v>43.2</v>
      </c>
      <c r="I9" s="32">
        <v>13257.44</v>
      </c>
      <c r="K9" s="54"/>
    </row>
    <row r="10" ht="30.95" customHeight="1" spans="1:11">
      <c r="A10" s="11">
        <v>8</v>
      </c>
      <c r="B10" s="46" t="s">
        <v>364</v>
      </c>
      <c r="C10" s="46" t="s">
        <v>365</v>
      </c>
      <c r="D10" s="11">
        <v>1</v>
      </c>
      <c r="E10" s="11" t="s">
        <v>353</v>
      </c>
      <c r="F10" s="11">
        <v>1</v>
      </c>
      <c r="G10" s="47">
        <v>147.42</v>
      </c>
      <c r="H10" s="47">
        <v>43.2</v>
      </c>
      <c r="I10" s="32">
        <v>14814.66</v>
      </c>
      <c r="K10" s="54"/>
    </row>
    <row r="11" ht="30.95" customHeight="1" spans="1:11">
      <c r="A11" s="11">
        <v>9</v>
      </c>
      <c r="B11" s="46" t="s">
        <v>366</v>
      </c>
      <c r="C11" s="46" t="s">
        <v>367</v>
      </c>
      <c r="D11" s="11">
        <v>1</v>
      </c>
      <c r="E11" s="11" t="s">
        <v>353</v>
      </c>
      <c r="F11" s="11">
        <v>1</v>
      </c>
      <c r="G11" s="47">
        <v>52.59</v>
      </c>
      <c r="H11" s="47">
        <v>43.2</v>
      </c>
      <c r="I11" s="32">
        <v>16434.6</v>
      </c>
      <c r="K11" s="54"/>
    </row>
    <row r="12" ht="30.95" customHeight="1" spans="1:11">
      <c r="A12" s="11">
        <v>10</v>
      </c>
      <c r="B12" s="46" t="s">
        <v>368</v>
      </c>
      <c r="C12" s="46" t="s">
        <v>369</v>
      </c>
      <c r="D12" s="11">
        <v>1</v>
      </c>
      <c r="E12" s="11" t="s">
        <v>353</v>
      </c>
      <c r="F12" s="11">
        <v>1</v>
      </c>
      <c r="G12" s="47">
        <v>420.01</v>
      </c>
      <c r="H12" s="47"/>
      <c r="I12" s="32">
        <v>18016.32</v>
      </c>
      <c r="K12" s="54"/>
    </row>
    <row r="13" ht="30.95" customHeight="1" spans="1:11">
      <c r="A13" s="11">
        <v>11</v>
      </c>
      <c r="B13" s="46" t="s">
        <v>370</v>
      </c>
      <c r="C13" s="46" t="s">
        <v>371</v>
      </c>
      <c r="D13" s="11">
        <v>1</v>
      </c>
      <c r="E13" s="11" t="s">
        <v>353</v>
      </c>
      <c r="F13" s="11">
        <v>1</v>
      </c>
      <c r="G13" s="47">
        <v>547.16</v>
      </c>
      <c r="H13" s="47"/>
      <c r="I13" s="32">
        <v>25424.14</v>
      </c>
      <c r="K13" s="54"/>
    </row>
    <row r="14" ht="30.95" customHeight="1" spans="1:11">
      <c r="A14" s="11">
        <v>12</v>
      </c>
      <c r="B14" s="46" t="s">
        <v>372</v>
      </c>
      <c r="C14" s="46" t="s">
        <v>373</v>
      </c>
      <c r="D14" s="11">
        <v>1</v>
      </c>
      <c r="E14" s="11" t="s">
        <v>353</v>
      </c>
      <c r="F14" s="11">
        <v>1</v>
      </c>
      <c r="G14" s="47">
        <v>555.88</v>
      </c>
      <c r="H14" s="48"/>
      <c r="I14" s="32">
        <v>7376.46</v>
      </c>
      <c r="K14" s="54"/>
    </row>
    <row r="15" ht="30.95" customHeight="1" spans="1:11">
      <c r="A15" s="11">
        <v>13</v>
      </c>
      <c r="B15" s="46" t="s">
        <v>374</v>
      </c>
      <c r="C15" s="46" t="s">
        <v>375</v>
      </c>
      <c r="D15" s="11">
        <v>1</v>
      </c>
      <c r="E15" s="11" t="s">
        <v>353</v>
      </c>
      <c r="F15" s="11">
        <v>1</v>
      </c>
      <c r="G15" s="47">
        <v>592.94</v>
      </c>
      <c r="H15" s="48"/>
      <c r="I15" s="32">
        <v>7834.12</v>
      </c>
      <c r="K15" s="54"/>
    </row>
    <row r="16" ht="30.95" customHeight="1" spans="1:11">
      <c r="A16" s="11">
        <v>14</v>
      </c>
      <c r="B16" s="46" t="s">
        <v>376</v>
      </c>
      <c r="C16" s="46" t="s">
        <v>377</v>
      </c>
      <c r="D16" s="11">
        <v>1</v>
      </c>
      <c r="E16" s="11" t="s">
        <v>353</v>
      </c>
      <c r="F16" s="11">
        <v>1</v>
      </c>
      <c r="G16" s="47">
        <v>730.51</v>
      </c>
      <c r="H16" s="48"/>
      <c r="I16" s="32">
        <v>8645.56</v>
      </c>
      <c r="K16" s="54"/>
    </row>
    <row r="17" ht="30.95" customHeight="1" spans="1:11">
      <c r="A17" s="11">
        <v>15</v>
      </c>
      <c r="B17" s="46" t="s">
        <v>378</v>
      </c>
      <c r="C17" s="46" t="s">
        <v>379</v>
      </c>
      <c r="D17" s="11">
        <v>1</v>
      </c>
      <c r="E17" s="11" t="s">
        <v>353</v>
      </c>
      <c r="F17" s="11">
        <v>1</v>
      </c>
      <c r="G17" s="47">
        <v>770.84</v>
      </c>
      <c r="H17" s="47"/>
      <c r="I17" s="32">
        <v>10068.52</v>
      </c>
      <c r="K17" s="54"/>
    </row>
    <row r="18" ht="30.95" customHeight="1" spans="1:11">
      <c r="A18" s="11">
        <v>16</v>
      </c>
      <c r="B18" s="46" t="s">
        <v>380</v>
      </c>
      <c r="C18" s="46" t="s">
        <v>381</v>
      </c>
      <c r="D18" s="11">
        <v>1</v>
      </c>
      <c r="E18" s="11" t="s">
        <v>353</v>
      </c>
      <c r="F18" s="11">
        <v>1</v>
      </c>
      <c r="G18" s="47">
        <v>1224.55</v>
      </c>
      <c r="H18" s="47"/>
      <c r="I18" s="32">
        <v>10844.68</v>
      </c>
      <c r="K18" s="54"/>
    </row>
    <row r="19" ht="30.95" customHeight="1" spans="1:11">
      <c r="A19" s="11">
        <v>17</v>
      </c>
      <c r="B19" s="46" t="s">
        <v>382</v>
      </c>
      <c r="C19" s="46" t="s">
        <v>383</v>
      </c>
      <c r="D19" s="11">
        <v>1</v>
      </c>
      <c r="E19" s="11" t="s">
        <v>353</v>
      </c>
      <c r="F19" s="11">
        <v>1</v>
      </c>
      <c r="G19" s="47">
        <v>147.42</v>
      </c>
      <c r="H19" s="47">
        <v>45.28</v>
      </c>
      <c r="I19" s="32">
        <v>11645.34</v>
      </c>
      <c r="K19" s="54"/>
    </row>
    <row r="20" ht="30.95" customHeight="1" spans="1:11">
      <c r="A20" s="11">
        <v>18</v>
      </c>
      <c r="B20" s="46" t="s">
        <v>384</v>
      </c>
      <c r="C20" s="46" t="s">
        <v>385</v>
      </c>
      <c r="D20" s="11">
        <v>1</v>
      </c>
      <c r="E20" s="11" t="s">
        <v>353</v>
      </c>
      <c r="F20" s="11">
        <v>1</v>
      </c>
      <c r="G20" s="47">
        <v>52.59</v>
      </c>
      <c r="H20" s="47">
        <v>45.28</v>
      </c>
      <c r="I20" s="32">
        <v>13857.2</v>
      </c>
      <c r="K20" s="54"/>
    </row>
    <row r="21" ht="30.95" customHeight="1" spans="1:11">
      <c r="A21" s="11">
        <v>19</v>
      </c>
      <c r="B21" s="46" t="s">
        <v>386</v>
      </c>
      <c r="C21" s="46" t="s">
        <v>387</v>
      </c>
      <c r="D21" s="11"/>
      <c r="E21" s="11" t="s">
        <v>388</v>
      </c>
      <c r="F21" s="11">
        <v>1</v>
      </c>
      <c r="G21" s="47">
        <v>159.17</v>
      </c>
      <c r="H21" s="47">
        <v>45.28</v>
      </c>
      <c r="I21" s="32">
        <v>570.36</v>
      </c>
      <c r="K21" s="54"/>
    </row>
    <row r="22" ht="30.95" customHeight="1" spans="1:11">
      <c r="A22" s="11">
        <v>20</v>
      </c>
      <c r="B22" s="46" t="s">
        <v>389</v>
      </c>
      <c r="C22" s="46" t="s">
        <v>390</v>
      </c>
      <c r="D22" s="11"/>
      <c r="E22" s="11" t="s">
        <v>353</v>
      </c>
      <c r="F22" s="11">
        <v>1</v>
      </c>
      <c r="G22" s="47">
        <v>234.33</v>
      </c>
      <c r="H22" s="47">
        <v>45.28</v>
      </c>
      <c r="I22" s="32">
        <v>4129.72</v>
      </c>
      <c r="K22" s="54"/>
    </row>
    <row r="23" ht="30.95" customHeight="1" spans="1:11">
      <c r="A23" s="11">
        <v>21</v>
      </c>
      <c r="B23" s="46" t="s">
        <v>391</v>
      </c>
      <c r="C23" s="46" t="s">
        <v>390</v>
      </c>
      <c r="D23" s="11"/>
      <c r="E23" s="49" t="s">
        <v>392</v>
      </c>
      <c r="F23" s="11">
        <v>1</v>
      </c>
      <c r="G23" s="47">
        <v>289.96</v>
      </c>
      <c r="H23" s="47">
        <v>45.28</v>
      </c>
      <c r="I23" s="32">
        <v>550.76</v>
      </c>
      <c r="K23" s="54"/>
    </row>
    <row r="24" ht="30.95" customHeight="1" spans="1:11">
      <c r="A24" s="11">
        <v>22</v>
      </c>
      <c r="B24" s="46" t="s">
        <v>393</v>
      </c>
      <c r="C24" s="46" t="s">
        <v>373</v>
      </c>
      <c r="D24" s="11"/>
      <c r="E24" s="49" t="s">
        <v>353</v>
      </c>
      <c r="F24" s="11">
        <v>1</v>
      </c>
      <c r="G24" s="47">
        <v>306.31</v>
      </c>
      <c r="H24" s="47">
        <v>45.28</v>
      </c>
      <c r="I24" s="32">
        <v>8475.04</v>
      </c>
      <c r="K24" s="54"/>
    </row>
    <row r="25" ht="30.95" customHeight="1" spans="1:11">
      <c r="A25" s="11">
        <v>23</v>
      </c>
      <c r="B25" s="46" t="s">
        <v>394</v>
      </c>
      <c r="C25" s="46" t="s">
        <v>375</v>
      </c>
      <c r="D25" s="11"/>
      <c r="E25" s="49" t="s">
        <v>353</v>
      </c>
      <c r="F25" s="11">
        <v>1</v>
      </c>
      <c r="G25" s="47">
        <v>465.8</v>
      </c>
      <c r="H25" s="47">
        <v>45.28</v>
      </c>
      <c r="I25" s="32">
        <v>8933.68</v>
      </c>
      <c r="K25" s="54"/>
    </row>
    <row r="26" ht="30.95" customHeight="1" spans="1:11">
      <c r="A26" s="11">
        <v>24</v>
      </c>
      <c r="B26" s="46" t="s">
        <v>395</v>
      </c>
      <c r="C26" s="46" t="s">
        <v>377</v>
      </c>
      <c r="D26" s="11"/>
      <c r="E26" s="49" t="s">
        <v>353</v>
      </c>
      <c r="F26" s="11">
        <v>1</v>
      </c>
      <c r="G26" s="47">
        <v>542.1</v>
      </c>
      <c r="H26" s="47">
        <v>45.28</v>
      </c>
      <c r="I26" s="32">
        <v>9746.1</v>
      </c>
      <c r="K26" s="54"/>
    </row>
    <row r="27" ht="30.95" customHeight="1" spans="1:11">
      <c r="A27" s="11">
        <v>25</v>
      </c>
      <c r="B27" s="46" t="s">
        <v>396</v>
      </c>
      <c r="C27" s="46" t="s">
        <v>379</v>
      </c>
      <c r="D27" s="11"/>
      <c r="E27" s="49" t="s">
        <v>353</v>
      </c>
      <c r="F27" s="11">
        <v>1</v>
      </c>
      <c r="G27" s="47">
        <v>680.23</v>
      </c>
      <c r="H27" s="47">
        <v>45.28</v>
      </c>
      <c r="I27" s="32">
        <v>10736.88</v>
      </c>
      <c r="K27" s="54"/>
    </row>
    <row r="28" ht="30.95" customHeight="1" spans="1:11">
      <c r="A28" s="11">
        <v>26</v>
      </c>
      <c r="B28" s="46" t="s">
        <v>397</v>
      </c>
      <c r="C28" s="46" t="s">
        <v>381</v>
      </c>
      <c r="D28" s="11"/>
      <c r="E28" s="49" t="s">
        <v>353</v>
      </c>
      <c r="F28" s="11">
        <v>1</v>
      </c>
      <c r="G28" s="47">
        <v>147.42</v>
      </c>
      <c r="H28" s="47">
        <v>45.28</v>
      </c>
      <c r="I28" s="32">
        <v>11515</v>
      </c>
      <c r="K28" s="54"/>
    </row>
    <row r="29" ht="30.95" customHeight="1" spans="1:11">
      <c r="A29" s="11">
        <v>27</v>
      </c>
      <c r="B29" s="46" t="s">
        <v>398</v>
      </c>
      <c r="C29" s="46" t="s">
        <v>383</v>
      </c>
      <c r="D29" s="11"/>
      <c r="E29" s="49" t="s">
        <v>353</v>
      </c>
      <c r="F29" s="11">
        <v>1</v>
      </c>
      <c r="G29" s="47">
        <v>52.59</v>
      </c>
      <c r="H29" s="47">
        <v>45.28</v>
      </c>
      <c r="I29" s="32">
        <v>12316.64</v>
      </c>
      <c r="K29" s="54"/>
    </row>
    <row r="30" ht="30.95" customHeight="1" spans="1:11">
      <c r="A30" s="11">
        <v>28</v>
      </c>
      <c r="B30" s="46" t="s">
        <v>399</v>
      </c>
      <c r="C30" s="46" t="s">
        <v>385</v>
      </c>
      <c r="D30" s="11"/>
      <c r="E30" s="49" t="s">
        <v>353</v>
      </c>
      <c r="F30" s="11">
        <v>1</v>
      </c>
      <c r="G30" s="50"/>
      <c r="H30" s="50"/>
      <c r="I30" s="32">
        <v>14101.22</v>
      </c>
      <c r="K30" s="54"/>
    </row>
    <row r="31" ht="30.95" customHeight="1" spans="1:11">
      <c r="A31" s="11">
        <v>29</v>
      </c>
      <c r="B31" s="46" t="s">
        <v>400</v>
      </c>
      <c r="C31" s="46" t="s">
        <v>401</v>
      </c>
      <c r="D31" s="11"/>
      <c r="E31" s="49" t="s">
        <v>353</v>
      </c>
      <c r="F31" s="11">
        <v>1</v>
      </c>
      <c r="G31" s="50"/>
      <c r="H31" s="50"/>
      <c r="I31" s="32">
        <v>15131.2</v>
      </c>
      <c r="K31" s="54"/>
    </row>
    <row r="32" ht="30.95" customHeight="1" spans="1:11">
      <c r="A32" s="11">
        <v>30</v>
      </c>
      <c r="B32" s="46" t="s">
        <v>402</v>
      </c>
      <c r="C32" s="46" t="s">
        <v>403</v>
      </c>
      <c r="D32" s="11"/>
      <c r="E32" s="49" t="s">
        <v>353</v>
      </c>
      <c r="F32" s="11">
        <v>1</v>
      </c>
      <c r="G32" s="50"/>
      <c r="H32" s="50"/>
      <c r="I32" s="32">
        <v>16700.18</v>
      </c>
      <c r="K32" s="54"/>
    </row>
    <row r="33" ht="30.95" customHeight="1" spans="1:11">
      <c r="A33" s="11">
        <v>31</v>
      </c>
      <c r="B33" s="46" t="s">
        <v>404</v>
      </c>
      <c r="C33" s="46" t="s">
        <v>405</v>
      </c>
      <c r="D33" s="11"/>
      <c r="E33" s="49" t="s">
        <v>353</v>
      </c>
      <c r="F33" s="11">
        <v>1</v>
      </c>
      <c r="G33" s="50"/>
      <c r="H33" s="50"/>
      <c r="I33" s="32">
        <v>23853.2</v>
      </c>
      <c r="K33" s="54"/>
    </row>
    <row r="34" ht="30.95" customHeight="1" spans="1:11">
      <c r="A34" s="11">
        <v>33</v>
      </c>
      <c r="B34" s="46" t="s">
        <v>406</v>
      </c>
      <c r="C34" s="46" t="s">
        <v>407</v>
      </c>
      <c r="D34" s="11">
        <v>1</v>
      </c>
      <c r="E34" s="51" t="s">
        <v>408</v>
      </c>
      <c r="F34" s="11">
        <v>1</v>
      </c>
      <c r="G34" s="50"/>
      <c r="H34" s="50"/>
      <c r="I34" s="32">
        <v>97.0004</v>
      </c>
      <c r="K34" s="54"/>
    </row>
    <row r="35" ht="30.95" customHeight="1" spans="1:11">
      <c r="A35" s="11">
        <v>34</v>
      </c>
      <c r="B35" s="46" t="s">
        <v>409</v>
      </c>
      <c r="C35" s="46" t="s">
        <v>410</v>
      </c>
      <c r="D35" s="11"/>
      <c r="E35" s="49" t="s">
        <v>67</v>
      </c>
      <c r="F35" s="11">
        <v>1</v>
      </c>
      <c r="G35" s="50"/>
      <c r="H35" s="50"/>
      <c r="I35" s="32">
        <v>2382.38</v>
      </c>
      <c r="K35" s="54"/>
    </row>
    <row r="36" ht="30.95" customHeight="1" spans="1:11">
      <c r="A36" s="11">
        <v>35</v>
      </c>
      <c r="B36" s="46" t="s">
        <v>409</v>
      </c>
      <c r="C36" s="46" t="s">
        <v>411</v>
      </c>
      <c r="D36" s="11"/>
      <c r="E36" s="49" t="s">
        <v>67</v>
      </c>
      <c r="F36" s="11">
        <v>1</v>
      </c>
      <c r="G36" s="50"/>
      <c r="H36" s="50"/>
      <c r="I36" s="32">
        <v>2682.26</v>
      </c>
      <c r="K36" s="54"/>
    </row>
    <row r="37" ht="30.95" customHeight="1" spans="1:11">
      <c r="A37" s="11">
        <v>36</v>
      </c>
      <c r="B37" s="46" t="s">
        <v>409</v>
      </c>
      <c r="C37" s="46" t="s">
        <v>412</v>
      </c>
      <c r="D37" s="11"/>
      <c r="E37" s="49" t="s">
        <v>67</v>
      </c>
      <c r="F37" s="11">
        <v>1</v>
      </c>
      <c r="G37" s="50"/>
      <c r="H37" s="50"/>
      <c r="I37" s="32">
        <v>3498.6</v>
      </c>
      <c r="K37" s="54"/>
    </row>
    <row r="38" ht="30.95" customHeight="1" spans="1:11">
      <c r="A38" s="11">
        <v>37</v>
      </c>
      <c r="B38" s="46" t="s">
        <v>409</v>
      </c>
      <c r="C38" s="46" t="s">
        <v>413</v>
      </c>
      <c r="D38" s="50"/>
      <c r="E38" s="49" t="s">
        <v>67</v>
      </c>
      <c r="F38" s="11">
        <v>1</v>
      </c>
      <c r="G38" s="50"/>
      <c r="H38" s="50"/>
      <c r="I38" s="32">
        <v>4414.9</v>
      </c>
      <c r="K38" s="54"/>
    </row>
    <row r="39" ht="30.95" customHeight="1" spans="1:11">
      <c r="A39" s="11">
        <v>38</v>
      </c>
      <c r="B39" s="46" t="s">
        <v>409</v>
      </c>
      <c r="C39" s="46" t="s">
        <v>414</v>
      </c>
      <c r="D39" s="50"/>
      <c r="E39" s="49" t="s">
        <v>67</v>
      </c>
      <c r="F39" s="11">
        <v>1</v>
      </c>
      <c r="G39" s="50"/>
      <c r="H39" s="50"/>
      <c r="I39" s="32">
        <v>4994.08</v>
      </c>
      <c r="K39" s="54"/>
    </row>
    <row r="40" ht="30.95" customHeight="1" spans="1:11">
      <c r="A40" s="11">
        <v>39</v>
      </c>
      <c r="B40" s="46" t="s">
        <v>409</v>
      </c>
      <c r="C40" s="46" t="s">
        <v>415</v>
      </c>
      <c r="D40" s="50"/>
      <c r="E40" s="49" t="s">
        <v>67</v>
      </c>
      <c r="F40" s="11">
        <v>1</v>
      </c>
      <c r="G40" s="50"/>
      <c r="H40" s="50"/>
      <c r="I40" s="32">
        <v>8317.26</v>
      </c>
      <c r="K40" s="54"/>
    </row>
    <row r="41" ht="30.95" customHeight="1" spans="1:11">
      <c r="A41" s="11">
        <v>40</v>
      </c>
      <c r="B41" s="46" t="s">
        <v>416</v>
      </c>
      <c r="C41" s="46" t="s">
        <v>373</v>
      </c>
      <c r="D41" s="50"/>
      <c r="E41" s="49" t="s">
        <v>417</v>
      </c>
      <c r="F41" s="11">
        <v>1</v>
      </c>
      <c r="G41" s="50"/>
      <c r="H41" s="50"/>
      <c r="I41" s="32">
        <v>1404.34</v>
      </c>
      <c r="K41" s="54"/>
    </row>
    <row r="42" ht="30.95" customHeight="1" spans="1:11">
      <c r="A42" s="11">
        <v>41</v>
      </c>
      <c r="B42" s="46" t="s">
        <v>416</v>
      </c>
      <c r="C42" s="46" t="s">
        <v>375</v>
      </c>
      <c r="D42" s="50"/>
      <c r="E42" s="49" t="s">
        <v>417</v>
      </c>
      <c r="F42" s="11">
        <v>1</v>
      </c>
      <c r="G42" s="50"/>
      <c r="H42" s="50"/>
      <c r="I42" s="32">
        <v>1649.34</v>
      </c>
      <c r="K42" s="54"/>
    </row>
    <row r="43" ht="30.95" customHeight="1" spans="1:11">
      <c r="A43" s="11">
        <v>42</v>
      </c>
      <c r="B43" s="46" t="s">
        <v>416</v>
      </c>
      <c r="C43" s="46" t="s">
        <v>377</v>
      </c>
      <c r="D43" s="50"/>
      <c r="E43" s="49" t="s">
        <v>417</v>
      </c>
      <c r="F43" s="11">
        <v>1</v>
      </c>
      <c r="G43" s="50"/>
      <c r="H43" s="50"/>
      <c r="I43" s="32">
        <v>1909.04</v>
      </c>
      <c r="K43" s="54"/>
    </row>
    <row r="44" ht="30.95" customHeight="1" spans="1:11">
      <c r="A44" s="11">
        <v>43</v>
      </c>
      <c r="B44" s="46" t="s">
        <v>416</v>
      </c>
      <c r="C44" s="46" t="s">
        <v>379</v>
      </c>
      <c r="D44" s="50"/>
      <c r="E44" s="49" t="s">
        <v>417</v>
      </c>
      <c r="F44" s="11">
        <v>1</v>
      </c>
      <c r="G44" s="50"/>
      <c r="H44" s="50"/>
      <c r="I44" s="32">
        <v>2137.38</v>
      </c>
      <c r="K44" s="54"/>
    </row>
    <row r="45" ht="30.95" customHeight="1" spans="1:11">
      <c r="A45" s="11">
        <v>44</v>
      </c>
      <c r="B45" s="46" t="s">
        <v>416</v>
      </c>
      <c r="C45" s="46" t="s">
        <v>381</v>
      </c>
      <c r="D45" s="50"/>
      <c r="E45" s="49" t="s">
        <v>417</v>
      </c>
      <c r="F45" s="11">
        <v>1</v>
      </c>
      <c r="G45" s="50"/>
      <c r="H45" s="50"/>
      <c r="I45" s="32">
        <v>2361.8</v>
      </c>
      <c r="K45" s="54"/>
    </row>
    <row r="46" ht="30.95" customHeight="1" spans="1:11">
      <c r="A46" s="11">
        <v>45</v>
      </c>
      <c r="B46" s="46" t="s">
        <v>416</v>
      </c>
      <c r="C46" s="46" t="s">
        <v>383</v>
      </c>
      <c r="D46" s="50"/>
      <c r="E46" s="49" t="s">
        <v>417</v>
      </c>
      <c r="F46" s="11">
        <v>1</v>
      </c>
      <c r="G46" s="50"/>
      <c r="H46" s="50"/>
      <c r="I46" s="32">
        <v>2576.42</v>
      </c>
      <c r="K46" s="54"/>
    </row>
    <row r="47" ht="30.95" customHeight="1" spans="1:11">
      <c r="A47" s="11">
        <v>46</v>
      </c>
      <c r="B47" s="46" t="s">
        <v>416</v>
      </c>
      <c r="C47" s="46" t="s">
        <v>385</v>
      </c>
      <c r="D47" s="50"/>
      <c r="E47" s="49" t="s">
        <v>417</v>
      </c>
      <c r="F47" s="11">
        <v>1</v>
      </c>
      <c r="G47" s="50"/>
      <c r="H47" s="50"/>
      <c r="I47" s="32">
        <v>2954.7</v>
      </c>
      <c r="K47" s="54"/>
    </row>
    <row r="48" ht="30.95" customHeight="1" spans="1:11">
      <c r="A48" s="11">
        <v>47</v>
      </c>
      <c r="B48" s="46" t="s">
        <v>416</v>
      </c>
      <c r="C48" s="46" t="s">
        <v>401</v>
      </c>
      <c r="D48" s="50"/>
      <c r="E48" s="49" t="s">
        <v>417</v>
      </c>
      <c r="F48" s="11">
        <v>1</v>
      </c>
      <c r="G48" s="50"/>
      <c r="H48" s="50"/>
      <c r="I48" s="32">
        <v>3116.4</v>
      </c>
      <c r="K48" s="54"/>
    </row>
    <row r="49" ht="30.95" customHeight="1" spans="1:11">
      <c r="A49" s="11">
        <v>48</v>
      </c>
      <c r="B49" s="46" t="s">
        <v>416</v>
      </c>
      <c r="C49" s="46" t="s">
        <v>403</v>
      </c>
      <c r="D49" s="50"/>
      <c r="E49" s="49" t="s">
        <v>417</v>
      </c>
      <c r="F49" s="11">
        <v>1</v>
      </c>
      <c r="G49" s="50"/>
      <c r="H49" s="50"/>
      <c r="I49" s="32">
        <v>3259.48</v>
      </c>
      <c r="K49" s="54"/>
    </row>
    <row r="50" ht="30.95" customHeight="1" spans="1:11">
      <c r="A50" s="11">
        <v>49</v>
      </c>
      <c r="B50" s="46" t="s">
        <v>416</v>
      </c>
      <c r="C50" s="46" t="s">
        <v>405</v>
      </c>
      <c r="D50" s="50"/>
      <c r="E50" s="49" t="s">
        <v>417</v>
      </c>
      <c r="F50" s="11">
        <v>1</v>
      </c>
      <c r="G50" s="50"/>
      <c r="H50" s="50"/>
      <c r="I50" s="32">
        <v>4015.06</v>
      </c>
      <c r="K50" s="54"/>
    </row>
    <row r="51" ht="30.95" customHeight="1" spans="1:11">
      <c r="A51" s="11">
        <v>50</v>
      </c>
      <c r="B51" s="46" t="s">
        <v>418</v>
      </c>
      <c r="C51" s="46" t="s">
        <v>419</v>
      </c>
      <c r="D51" s="50"/>
      <c r="E51" s="49" t="s">
        <v>420</v>
      </c>
      <c r="F51" s="11">
        <v>1</v>
      </c>
      <c r="G51" s="50"/>
      <c r="H51" s="50"/>
      <c r="I51" s="32">
        <v>50.029</v>
      </c>
      <c r="K51" s="54"/>
    </row>
    <row r="52" ht="30.95" customHeight="1" spans="1:11">
      <c r="A52" s="11">
        <v>51</v>
      </c>
      <c r="B52" s="46" t="s">
        <v>421</v>
      </c>
      <c r="C52" s="46" t="s">
        <v>373</v>
      </c>
      <c r="D52" s="46"/>
      <c r="E52" s="49" t="s">
        <v>422</v>
      </c>
      <c r="F52" s="11">
        <v>1</v>
      </c>
      <c r="G52" s="50"/>
      <c r="H52" s="50"/>
      <c r="I52" s="32">
        <v>539.98</v>
      </c>
      <c r="K52" s="54"/>
    </row>
    <row r="53" ht="30.95" customHeight="1" spans="1:11">
      <c r="A53" s="11">
        <v>52</v>
      </c>
      <c r="B53" s="46" t="s">
        <v>421</v>
      </c>
      <c r="C53" s="46" t="s">
        <v>375</v>
      </c>
      <c r="D53" s="46"/>
      <c r="E53" s="49" t="s">
        <v>422</v>
      </c>
      <c r="F53" s="11">
        <v>1</v>
      </c>
      <c r="G53" s="50"/>
      <c r="H53" s="50"/>
      <c r="I53" s="32">
        <v>756.56</v>
      </c>
      <c r="K53" s="54"/>
    </row>
    <row r="54" ht="30.95" customHeight="1" spans="1:11">
      <c r="A54" s="11">
        <v>53</v>
      </c>
      <c r="B54" s="46" t="s">
        <v>421</v>
      </c>
      <c r="C54" s="46" t="s">
        <v>377</v>
      </c>
      <c r="D54" s="46"/>
      <c r="E54" s="49" t="s">
        <v>422</v>
      </c>
      <c r="F54" s="11">
        <v>1</v>
      </c>
      <c r="G54" s="50"/>
      <c r="H54" s="50"/>
      <c r="I54" s="32">
        <v>1060.36</v>
      </c>
      <c r="K54" s="54"/>
    </row>
    <row r="55" ht="30.95" customHeight="1" spans="1:11">
      <c r="A55" s="11">
        <v>54</v>
      </c>
      <c r="B55" s="46" t="s">
        <v>421</v>
      </c>
      <c r="C55" s="46" t="s">
        <v>379</v>
      </c>
      <c r="D55" s="46"/>
      <c r="E55" s="49" t="s">
        <v>422</v>
      </c>
      <c r="F55" s="11">
        <v>1</v>
      </c>
      <c r="G55" s="50"/>
      <c r="H55" s="50"/>
      <c r="I55" s="32">
        <v>1325.94</v>
      </c>
      <c r="K55" s="54"/>
    </row>
    <row r="56" ht="30.95" customHeight="1" spans="1:11">
      <c r="A56" s="11">
        <v>55</v>
      </c>
      <c r="B56" s="46" t="s">
        <v>421</v>
      </c>
      <c r="C56" s="46" t="s">
        <v>381</v>
      </c>
      <c r="D56" s="46"/>
      <c r="E56" s="49" t="s">
        <v>422</v>
      </c>
      <c r="F56" s="11">
        <v>1</v>
      </c>
      <c r="G56" s="50"/>
      <c r="H56" s="50"/>
      <c r="I56" s="32">
        <v>1564.08</v>
      </c>
      <c r="K56" s="54"/>
    </row>
    <row r="57" ht="30.95" customHeight="1" spans="1:11">
      <c r="A57" s="11">
        <v>56</v>
      </c>
      <c r="B57" s="46" t="s">
        <v>421</v>
      </c>
      <c r="C57" s="46" t="s">
        <v>383</v>
      </c>
      <c r="D57" s="46"/>
      <c r="E57" s="49" t="s">
        <v>422</v>
      </c>
      <c r="F57" s="11">
        <v>1</v>
      </c>
      <c r="G57" s="50"/>
      <c r="H57" s="50"/>
      <c r="I57" s="32">
        <v>1764.98</v>
      </c>
      <c r="K57" s="54"/>
    </row>
    <row r="58" ht="30.95" customHeight="1" spans="1:11">
      <c r="A58" s="11">
        <v>57</v>
      </c>
      <c r="B58" s="46" t="s">
        <v>421</v>
      </c>
      <c r="C58" s="46" t="s">
        <v>423</v>
      </c>
      <c r="D58" s="46"/>
      <c r="E58" s="49" t="s">
        <v>422</v>
      </c>
      <c r="F58" s="11">
        <v>1</v>
      </c>
      <c r="G58" s="50"/>
      <c r="H58" s="50"/>
      <c r="I58" s="32">
        <v>1906.1</v>
      </c>
      <c r="K58" s="54"/>
    </row>
    <row r="59" ht="30.95" customHeight="1" spans="1:11">
      <c r="A59" s="11">
        <v>58</v>
      </c>
      <c r="B59" s="46" t="s">
        <v>421</v>
      </c>
      <c r="C59" s="46" t="s">
        <v>385</v>
      </c>
      <c r="D59" s="46"/>
      <c r="E59" s="49" t="s">
        <v>422</v>
      </c>
      <c r="F59" s="11">
        <v>1</v>
      </c>
      <c r="G59" s="50"/>
      <c r="H59" s="50"/>
      <c r="I59" s="32">
        <v>2035.46</v>
      </c>
      <c r="K59" s="54"/>
    </row>
    <row r="60" ht="30.95" customHeight="1" spans="1:11">
      <c r="A60" s="11">
        <v>59</v>
      </c>
      <c r="B60" s="46" t="s">
        <v>421</v>
      </c>
      <c r="C60" s="46" t="s">
        <v>401</v>
      </c>
      <c r="D60" s="46"/>
      <c r="E60" s="49" t="s">
        <v>422</v>
      </c>
      <c r="F60" s="11">
        <v>1</v>
      </c>
      <c r="G60" s="50"/>
      <c r="H60" s="50"/>
      <c r="I60" s="32">
        <v>2116.8</v>
      </c>
      <c r="K60" s="54"/>
    </row>
    <row r="61" ht="30.95" customHeight="1" spans="1:11">
      <c r="A61" s="11">
        <v>60</v>
      </c>
      <c r="B61" s="46" t="s">
        <v>421</v>
      </c>
      <c r="C61" s="46" t="s">
        <v>403</v>
      </c>
      <c r="D61" s="50"/>
      <c r="E61" s="49" t="s">
        <v>422</v>
      </c>
      <c r="F61" s="11">
        <v>1</v>
      </c>
      <c r="G61" s="50"/>
      <c r="H61" s="50"/>
      <c r="I61" s="32">
        <v>2325.54</v>
      </c>
      <c r="K61" s="54"/>
    </row>
    <row r="62" ht="30.95" customHeight="1" spans="1:11">
      <c r="A62" s="11">
        <v>61</v>
      </c>
      <c r="B62" s="46" t="s">
        <v>424</v>
      </c>
      <c r="C62" s="46" t="s">
        <v>373</v>
      </c>
      <c r="D62" s="46"/>
      <c r="E62" s="49" t="s">
        <v>425</v>
      </c>
      <c r="F62" s="11">
        <v>1</v>
      </c>
      <c r="G62" s="50"/>
      <c r="H62" s="50"/>
      <c r="I62" s="32">
        <v>187.8268</v>
      </c>
      <c r="K62" s="54"/>
    </row>
    <row r="63" ht="30.95" customHeight="1" spans="1:11">
      <c r="A63" s="11">
        <v>62</v>
      </c>
      <c r="B63" s="46" t="s">
        <v>424</v>
      </c>
      <c r="C63" s="46" t="s">
        <v>375</v>
      </c>
      <c r="D63" s="46"/>
      <c r="E63" s="49" t="s">
        <v>425</v>
      </c>
      <c r="F63" s="11">
        <v>1</v>
      </c>
      <c r="G63" s="50"/>
      <c r="H63" s="50"/>
      <c r="I63" s="32">
        <v>263.9434</v>
      </c>
      <c r="K63" s="54"/>
    </row>
    <row r="64" ht="30.95" customHeight="1" spans="1:11">
      <c r="A64" s="11">
        <v>63</v>
      </c>
      <c r="B64" s="46" t="s">
        <v>424</v>
      </c>
      <c r="C64" s="46" t="s">
        <v>377</v>
      </c>
      <c r="D64" s="46"/>
      <c r="E64" s="49" t="s">
        <v>425</v>
      </c>
      <c r="F64" s="11">
        <v>1</v>
      </c>
      <c r="G64" s="50"/>
      <c r="H64" s="50"/>
      <c r="I64" s="32">
        <v>373.674</v>
      </c>
      <c r="K64" s="54"/>
    </row>
    <row r="65" ht="30.95" customHeight="1" spans="1:11">
      <c r="A65" s="11">
        <v>64</v>
      </c>
      <c r="B65" s="46" t="s">
        <v>424</v>
      </c>
      <c r="C65" s="46" t="s">
        <v>379</v>
      </c>
      <c r="D65" s="46"/>
      <c r="E65" s="49" t="s">
        <v>425</v>
      </c>
      <c r="F65" s="11">
        <v>1</v>
      </c>
      <c r="G65" s="50"/>
      <c r="H65" s="50"/>
      <c r="I65" s="32">
        <v>465.6176</v>
      </c>
      <c r="K65" s="54"/>
    </row>
    <row r="66" ht="30.95" customHeight="1" spans="1:11">
      <c r="A66" s="11">
        <v>65</v>
      </c>
      <c r="B66" s="46" t="s">
        <v>424</v>
      </c>
      <c r="C66" s="46" t="s">
        <v>381</v>
      </c>
      <c r="D66" s="46"/>
      <c r="E66" s="49" t="s">
        <v>425</v>
      </c>
      <c r="F66" s="11">
        <v>1</v>
      </c>
      <c r="G66" s="50"/>
      <c r="H66" s="50"/>
      <c r="I66" s="32">
        <v>551.6224</v>
      </c>
      <c r="K66" s="54"/>
    </row>
    <row r="67" ht="30.95" customHeight="1" spans="1:11">
      <c r="A67" s="11">
        <v>66</v>
      </c>
      <c r="B67" s="46" t="s">
        <v>424</v>
      </c>
      <c r="C67" s="46" t="s">
        <v>383</v>
      </c>
      <c r="D67" s="46"/>
      <c r="E67" s="49" t="s">
        <v>425</v>
      </c>
      <c r="F67" s="11">
        <v>1</v>
      </c>
      <c r="G67" s="50"/>
      <c r="H67" s="50"/>
      <c r="I67" s="32">
        <v>619.8304</v>
      </c>
      <c r="K67" s="54"/>
    </row>
    <row r="68" ht="30.95" customHeight="1" spans="1:11">
      <c r="A68" s="11">
        <v>67</v>
      </c>
      <c r="B68" s="46" t="s">
        <v>424</v>
      </c>
      <c r="C68" s="46" t="s">
        <v>385</v>
      </c>
      <c r="D68" s="46"/>
      <c r="E68" s="49" t="s">
        <v>425</v>
      </c>
      <c r="F68" s="11">
        <v>1</v>
      </c>
      <c r="G68" s="50"/>
      <c r="H68" s="50"/>
      <c r="I68" s="32">
        <v>704.8552</v>
      </c>
      <c r="K68" s="54"/>
    </row>
    <row r="69" ht="30.95" customHeight="1" spans="1:11">
      <c r="A69" s="11">
        <v>68</v>
      </c>
      <c r="B69" s="46" t="s">
        <v>424</v>
      </c>
      <c r="C69" s="46" t="s">
        <v>401</v>
      </c>
      <c r="D69" s="46"/>
      <c r="E69" s="49" t="s">
        <v>425</v>
      </c>
      <c r="F69" s="11">
        <v>1</v>
      </c>
      <c r="G69" s="50"/>
      <c r="H69" s="50"/>
      <c r="I69" s="32">
        <v>729.5708</v>
      </c>
      <c r="K69" s="54"/>
    </row>
    <row r="70" ht="30.95" customHeight="1" spans="1:11">
      <c r="A70" s="11">
        <v>69</v>
      </c>
      <c r="B70" s="46" t="s">
        <v>424</v>
      </c>
      <c r="C70" s="46" t="s">
        <v>403</v>
      </c>
      <c r="D70" s="46"/>
      <c r="E70" s="49" t="s">
        <v>425</v>
      </c>
      <c r="F70" s="11">
        <v>1</v>
      </c>
      <c r="G70" s="50"/>
      <c r="H70" s="50"/>
      <c r="I70" s="32">
        <v>801.7282</v>
      </c>
      <c r="K70" s="54"/>
    </row>
    <row r="71" ht="30.95" customHeight="1" spans="1:11">
      <c r="A71" s="11">
        <v>70</v>
      </c>
      <c r="B71" s="46" t="s">
        <v>424</v>
      </c>
      <c r="C71" s="46" t="s">
        <v>405</v>
      </c>
      <c r="D71" s="46"/>
      <c r="E71" s="49" t="s">
        <v>425</v>
      </c>
      <c r="F71" s="11">
        <v>1</v>
      </c>
      <c r="G71" s="50"/>
      <c r="H71" s="50"/>
      <c r="I71" s="32">
        <v>1156.6352</v>
      </c>
      <c r="K71" s="54"/>
    </row>
    <row r="72" spans="6:6">
      <c r="F72" s="55"/>
    </row>
    <row r="73" spans="6:6">
      <c r="F73" s="55"/>
    </row>
    <row r="74" spans="6:6">
      <c r="F74" s="55"/>
    </row>
    <row r="75" spans="6:6">
      <c r="F75" s="55"/>
    </row>
    <row r="76" spans="6:6">
      <c r="F76" s="55"/>
    </row>
    <row r="77" spans="6:6">
      <c r="F77" s="55"/>
    </row>
    <row r="78" spans="6:6">
      <c r="F78" s="55"/>
    </row>
    <row r="79" spans="6:6">
      <c r="F79" s="55"/>
    </row>
    <row r="80" spans="6:6">
      <c r="F80" s="55"/>
    </row>
    <row r="81" spans="6:6">
      <c r="F81" s="55"/>
    </row>
  </sheetData>
  <mergeCells count="1">
    <mergeCell ref="A1:I1"/>
  </mergeCells>
  <pageMargins left="0.984027777777778" right="0.984027777777778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C7" sqref="C7"/>
    </sheetView>
  </sheetViews>
  <sheetFormatPr defaultColWidth="9.14285714285714" defaultRowHeight="12" outlineLevelCol="5"/>
  <cols>
    <col min="2" max="2" width="13.1428571428571" customWidth="1"/>
    <col min="3" max="3" width="36.4285714285714" style="33" customWidth="1"/>
    <col min="4" max="4" width="9.42857142857143" customWidth="1"/>
    <col min="5" max="5" width="9.85714285714286" customWidth="1"/>
    <col min="6" max="6" width="13.1428571428571" customWidth="1"/>
  </cols>
  <sheetData>
    <row r="1" ht="53" customHeight="1" spans="1:6">
      <c r="A1" s="34" t="s">
        <v>426</v>
      </c>
      <c r="B1" s="34"/>
      <c r="C1" s="35"/>
      <c r="D1" s="34"/>
      <c r="E1" s="34"/>
      <c r="F1" s="36"/>
    </row>
    <row r="2" ht="46" customHeight="1" spans="1:6">
      <c r="A2" s="37" t="s">
        <v>1</v>
      </c>
      <c r="B2" s="37" t="s">
        <v>2</v>
      </c>
      <c r="C2" s="37" t="s">
        <v>3</v>
      </c>
      <c r="D2" s="37" t="s">
        <v>5</v>
      </c>
      <c r="E2" s="37" t="s">
        <v>6</v>
      </c>
      <c r="F2" s="38" t="s">
        <v>9</v>
      </c>
    </row>
    <row r="3" ht="33.95" customHeight="1" spans="1:6">
      <c r="A3" s="39">
        <v>1</v>
      </c>
      <c r="B3" s="40" t="s">
        <v>427</v>
      </c>
      <c r="C3" s="40" t="s">
        <v>428</v>
      </c>
      <c r="D3" s="39" t="s">
        <v>429</v>
      </c>
      <c r="E3" s="39">
        <v>1</v>
      </c>
      <c r="F3" s="41">
        <v>3360</v>
      </c>
    </row>
    <row r="4" ht="33.95" customHeight="1" spans="1:6">
      <c r="A4" s="39">
        <v>2</v>
      </c>
      <c r="B4" s="40" t="s">
        <v>427</v>
      </c>
      <c r="C4" s="40" t="s">
        <v>430</v>
      </c>
      <c r="D4" s="39" t="s">
        <v>429</v>
      </c>
      <c r="E4" s="39">
        <v>1</v>
      </c>
      <c r="F4" s="41">
        <v>3559</v>
      </c>
    </row>
    <row r="5" ht="33.95" customHeight="1" spans="1:6">
      <c r="A5" s="39">
        <v>3</v>
      </c>
      <c r="B5" s="40" t="s">
        <v>427</v>
      </c>
      <c r="C5" s="40" t="s">
        <v>431</v>
      </c>
      <c r="D5" s="39" t="s">
        <v>429</v>
      </c>
      <c r="E5" s="39">
        <v>1</v>
      </c>
      <c r="F5" s="41">
        <v>3869</v>
      </c>
    </row>
    <row r="6" ht="33.95" customHeight="1" spans="1:6">
      <c r="A6" s="39">
        <v>4</v>
      </c>
      <c r="B6" s="40" t="s">
        <v>427</v>
      </c>
      <c r="C6" s="40" t="s">
        <v>432</v>
      </c>
      <c r="D6" s="39" t="s">
        <v>429</v>
      </c>
      <c r="E6" s="39">
        <v>1</v>
      </c>
      <c r="F6" s="41">
        <v>6398</v>
      </c>
    </row>
    <row r="7" ht="33.95" customHeight="1" spans="1:6">
      <c r="A7" s="39">
        <v>5</v>
      </c>
      <c r="B7" s="40" t="s">
        <v>427</v>
      </c>
      <c r="C7" s="40" t="s">
        <v>433</v>
      </c>
      <c r="D7" s="39" t="s">
        <v>429</v>
      </c>
      <c r="E7" s="39">
        <v>1</v>
      </c>
      <c r="F7" s="41">
        <v>6996</v>
      </c>
    </row>
    <row r="8" ht="33.95" customHeight="1" spans="1:6">
      <c r="A8" s="39">
        <v>6</v>
      </c>
      <c r="B8" s="40" t="s">
        <v>427</v>
      </c>
      <c r="C8" s="40" t="s">
        <v>434</v>
      </c>
      <c r="D8" s="39" t="s">
        <v>429</v>
      </c>
      <c r="E8" s="39">
        <v>1</v>
      </c>
      <c r="F8" s="41">
        <v>7555</v>
      </c>
    </row>
    <row r="9" ht="33.95" customHeight="1" spans="1:6">
      <c r="A9" s="39">
        <v>7</v>
      </c>
      <c r="B9" s="40" t="s">
        <v>427</v>
      </c>
      <c r="C9" s="40" t="s">
        <v>435</v>
      </c>
      <c r="D9" s="39" t="s">
        <v>429</v>
      </c>
      <c r="E9" s="39">
        <v>1</v>
      </c>
      <c r="F9" s="41">
        <v>7823</v>
      </c>
    </row>
    <row r="10" ht="33.95" customHeight="1" spans="1:6">
      <c r="A10" s="39">
        <v>8</v>
      </c>
      <c r="B10" s="40" t="s">
        <v>436</v>
      </c>
      <c r="C10" s="40" t="s">
        <v>437</v>
      </c>
      <c r="D10" s="39" t="s">
        <v>429</v>
      </c>
      <c r="E10" s="39">
        <v>1</v>
      </c>
      <c r="F10" s="41">
        <v>1628</v>
      </c>
    </row>
    <row r="11" ht="33.95" customHeight="1" spans="1:6">
      <c r="A11" s="39">
        <v>9</v>
      </c>
      <c r="B11" s="40" t="s">
        <v>436</v>
      </c>
      <c r="C11" s="40" t="s">
        <v>438</v>
      </c>
      <c r="D11" s="39" t="s">
        <v>429</v>
      </c>
      <c r="E11" s="39">
        <v>1</v>
      </c>
      <c r="F11" s="41">
        <v>1789</v>
      </c>
    </row>
    <row r="12" ht="33.95" customHeight="1" spans="1:6">
      <c r="A12" s="39">
        <v>10</v>
      </c>
      <c r="B12" s="40" t="s">
        <v>436</v>
      </c>
      <c r="C12" s="40" t="s">
        <v>439</v>
      </c>
      <c r="D12" s="39" t="s">
        <v>429</v>
      </c>
      <c r="E12" s="39">
        <v>1</v>
      </c>
      <c r="F12" s="41">
        <v>2663</v>
      </c>
    </row>
    <row r="13" ht="33.95" customHeight="1" spans="1:6">
      <c r="A13" s="39">
        <v>11</v>
      </c>
      <c r="B13" s="40" t="s">
        <v>436</v>
      </c>
      <c r="C13" s="40" t="s">
        <v>440</v>
      </c>
      <c r="D13" s="39" t="s">
        <v>429</v>
      </c>
      <c r="E13" s="39">
        <v>1</v>
      </c>
      <c r="F13" s="41">
        <v>2931</v>
      </c>
    </row>
    <row r="14" ht="33.95" customHeight="1" spans="1:6">
      <c r="A14" s="39">
        <v>12</v>
      </c>
      <c r="B14" s="40" t="s">
        <v>436</v>
      </c>
      <c r="C14" s="40" t="s">
        <v>441</v>
      </c>
      <c r="D14" s="39" t="s">
        <v>429</v>
      </c>
      <c r="E14" s="39">
        <v>1</v>
      </c>
      <c r="F14" s="41">
        <v>3119</v>
      </c>
    </row>
    <row r="15" ht="33.95" customHeight="1" spans="1:6">
      <c r="A15" s="39">
        <v>13</v>
      </c>
      <c r="B15" s="40" t="s">
        <v>436</v>
      </c>
      <c r="C15" s="40" t="s">
        <v>442</v>
      </c>
      <c r="D15" s="39" t="s">
        <v>429</v>
      </c>
      <c r="E15" s="39">
        <v>1</v>
      </c>
      <c r="F15" s="41">
        <v>3467</v>
      </c>
    </row>
    <row r="16" ht="33.95" customHeight="1" spans="1:6">
      <c r="A16" s="39">
        <v>14</v>
      </c>
      <c r="B16" s="40" t="s">
        <v>436</v>
      </c>
      <c r="C16" s="40" t="s">
        <v>443</v>
      </c>
      <c r="D16" s="39" t="s">
        <v>429</v>
      </c>
      <c r="E16" s="39">
        <v>1</v>
      </c>
      <c r="F16" s="41">
        <v>4261</v>
      </c>
    </row>
  </sheetData>
  <mergeCells count="1">
    <mergeCell ref="A1:F1"/>
  </mergeCells>
  <pageMargins left="0.904861111111111" right="0.944444444444444" top="1.0236111111111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C11" sqref="C11"/>
    </sheetView>
  </sheetViews>
  <sheetFormatPr defaultColWidth="9.14285714285714" defaultRowHeight="12" outlineLevelCol="5"/>
  <cols>
    <col min="2" max="2" width="13.5714285714286" customWidth="1"/>
    <col min="3" max="3" width="22.1428571428571" customWidth="1"/>
    <col min="4" max="5" width="10.8571428571429" customWidth="1"/>
    <col min="6" max="6" width="20.4285714285714" customWidth="1"/>
  </cols>
  <sheetData>
    <row r="1" s="24" customFormat="1" ht="47" customHeight="1" spans="1:6">
      <c r="A1" s="27" t="s">
        <v>444</v>
      </c>
      <c r="B1" s="28"/>
      <c r="C1" s="27"/>
      <c r="D1" s="27"/>
      <c r="E1" s="27"/>
      <c r="F1" s="27"/>
    </row>
    <row r="2" s="24" customFormat="1" ht="35.1" customHeight="1" spans="1:6">
      <c r="A2" s="12" t="s">
        <v>1</v>
      </c>
      <c r="B2" s="12" t="s">
        <v>2</v>
      </c>
      <c r="C2" s="12" t="s">
        <v>3</v>
      </c>
      <c r="D2" s="12" t="s">
        <v>5</v>
      </c>
      <c r="E2" s="12" t="s">
        <v>6</v>
      </c>
      <c r="F2" s="12" t="s">
        <v>445</v>
      </c>
    </row>
    <row r="3" s="24" customFormat="1" ht="18" customHeight="1" spans="1:6">
      <c r="A3" s="11" t="s">
        <v>10</v>
      </c>
      <c r="B3" s="13" t="s">
        <v>446</v>
      </c>
      <c r="C3" s="11"/>
      <c r="D3" s="11"/>
      <c r="E3" s="11"/>
      <c r="F3" s="11"/>
    </row>
    <row r="4" s="24" customFormat="1" ht="18" customHeight="1" spans="1:6">
      <c r="A4" s="11">
        <v>1</v>
      </c>
      <c r="B4" s="13" t="s">
        <v>446</v>
      </c>
      <c r="C4" s="13" t="s">
        <v>447</v>
      </c>
      <c r="D4" s="11" t="s">
        <v>67</v>
      </c>
      <c r="E4" s="11">
        <v>1</v>
      </c>
      <c r="F4" s="32">
        <v>355</v>
      </c>
    </row>
    <row r="5" s="24" customFormat="1" ht="18" customHeight="1" spans="1:6">
      <c r="A5" s="11">
        <v>2</v>
      </c>
      <c r="B5" s="13" t="s">
        <v>446</v>
      </c>
      <c r="C5" s="13" t="s">
        <v>108</v>
      </c>
      <c r="D5" s="11" t="s">
        <v>67</v>
      </c>
      <c r="E5" s="11">
        <v>1</v>
      </c>
      <c r="F5" s="32">
        <v>658</v>
      </c>
    </row>
    <row r="6" s="24" customFormat="1" ht="18" customHeight="1" spans="1:6">
      <c r="A6" s="11">
        <v>3</v>
      </c>
      <c r="B6" s="13" t="s">
        <v>446</v>
      </c>
      <c r="C6" s="13" t="s">
        <v>109</v>
      </c>
      <c r="D6" s="11" t="s">
        <v>67</v>
      </c>
      <c r="E6" s="11">
        <v>1</v>
      </c>
      <c r="F6" s="32">
        <v>1085</v>
      </c>
    </row>
    <row r="7" s="24" customFormat="1" ht="18" customHeight="1" spans="1:6">
      <c r="A7" s="11">
        <v>4</v>
      </c>
      <c r="B7" s="13" t="s">
        <v>446</v>
      </c>
      <c r="C7" s="13" t="s">
        <v>110</v>
      </c>
      <c r="D7" s="11" t="s">
        <v>67</v>
      </c>
      <c r="E7" s="11">
        <v>1</v>
      </c>
      <c r="F7" s="32">
        <v>1710</v>
      </c>
    </row>
    <row r="8" s="24" customFormat="1" ht="18" customHeight="1" spans="1:6">
      <c r="A8" s="11">
        <v>5</v>
      </c>
      <c r="B8" s="13" t="s">
        <v>446</v>
      </c>
      <c r="C8" s="13" t="s">
        <v>448</v>
      </c>
      <c r="D8" s="11" t="s">
        <v>67</v>
      </c>
      <c r="E8" s="11">
        <v>1</v>
      </c>
      <c r="F8" s="32">
        <v>2629</v>
      </c>
    </row>
    <row r="9" s="24" customFormat="1" ht="18" customHeight="1" spans="1:6">
      <c r="A9" s="11">
        <v>6</v>
      </c>
      <c r="B9" s="13" t="s">
        <v>446</v>
      </c>
      <c r="C9" s="13" t="s">
        <v>149</v>
      </c>
      <c r="D9" s="11" t="s">
        <v>67</v>
      </c>
      <c r="E9" s="11">
        <v>1</v>
      </c>
      <c r="F9" s="32">
        <v>3603</v>
      </c>
    </row>
    <row r="10" s="24" customFormat="1" ht="18" customHeight="1" spans="1:6">
      <c r="A10" s="11">
        <v>7</v>
      </c>
      <c r="B10" s="13" t="s">
        <v>446</v>
      </c>
      <c r="C10" s="13" t="s">
        <v>449</v>
      </c>
      <c r="D10" s="11" t="s">
        <v>67</v>
      </c>
      <c r="E10" s="11">
        <v>1</v>
      </c>
      <c r="F10" s="32">
        <v>4571</v>
      </c>
    </row>
    <row r="11" s="24" customFormat="1" ht="18" customHeight="1" spans="1:6">
      <c r="A11" s="11">
        <v>8</v>
      </c>
      <c r="B11" s="13" t="s">
        <v>446</v>
      </c>
      <c r="C11" s="13" t="s">
        <v>450</v>
      </c>
      <c r="D11" s="11" t="s">
        <v>67</v>
      </c>
      <c r="E11" s="11">
        <v>1</v>
      </c>
      <c r="F11" s="32">
        <v>5615</v>
      </c>
    </row>
    <row r="12" s="24" customFormat="1" ht="18" customHeight="1" spans="1:6">
      <c r="A12" s="11">
        <v>9</v>
      </c>
      <c r="B12" s="13" t="s">
        <v>446</v>
      </c>
      <c r="C12" s="13" t="s">
        <v>451</v>
      </c>
      <c r="D12" s="11" t="s">
        <v>67</v>
      </c>
      <c r="E12" s="11">
        <v>1</v>
      </c>
      <c r="F12" s="32">
        <v>9736</v>
      </c>
    </row>
    <row r="13" s="24" customFormat="1" ht="18" customHeight="1" spans="1:6">
      <c r="A13" s="11">
        <v>10</v>
      </c>
      <c r="B13" s="13" t="s">
        <v>446</v>
      </c>
      <c r="C13" s="13" t="s">
        <v>452</v>
      </c>
      <c r="D13" s="11" t="s">
        <v>67</v>
      </c>
      <c r="E13" s="11">
        <v>1</v>
      </c>
      <c r="F13" s="32">
        <v>12818</v>
      </c>
    </row>
    <row r="14" s="24" customFormat="1" ht="18" customHeight="1" spans="1:6">
      <c r="A14" s="11">
        <v>11</v>
      </c>
      <c r="B14" s="13" t="s">
        <v>446</v>
      </c>
      <c r="C14" s="13" t="s">
        <v>453</v>
      </c>
      <c r="D14" s="11" t="s">
        <v>67</v>
      </c>
      <c r="E14" s="11">
        <v>1</v>
      </c>
      <c r="F14" s="32">
        <v>48535</v>
      </c>
    </row>
    <row r="15" s="24" customFormat="1" ht="18" customHeight="1" spans="1:6">
      <c r="A15" s="11">
        <v>12</v>
      </c>
      <c r="B15" s="13" t="s">
        <v>446</v>
      </c>
      <c r="C15" s="13" t="s">
        <v>454</v>
      </c>
      <c r="D15" s="11" t="s">
        <v>67</v>
      </c>
      <c r="E15" s="11">
        <v>1</v>
      </c>
      <c r="F15" s="32">
        <v>69870</v>
      </c>
    </row>
    <row r="16" s="24" customFormat="1" ht="18" customHeight="1" spans="1:6">
      <c r="A16" s="11">
        <v>13</v>
      </c>
      <c r="B16" s="13" t="s">
        <v>446</v>
      </c>
      <c r="C16" s="13" t="s">
        <v>455</v>
      </c>
      <c r="D16" s="11" t="s">
        <v>67</v>
      </c>
      <c r="E16" s="11">
        <v>1</v>
      </c>
      <c r="F16" s="32">
        <v>90704</v>
      </c>
    </row>
    <row r="17" s="24" customFormat="1" ht="18" customHeight="1" spans="1:6">
      <c r="A17" s="11">
        <v>14</v>
      </c>
      <c r="B17" s="13" t="s">
        <v>446</v>
      </c>
      <c r="C17" s="13" t="s">
        <v>456</v>
      </c>
      <c r="D17" s="11" t="s">
        <v>67</v>
      </c>
      <c r="E17" s="11">
        <v>1</v>
      </c>
      <c r="F17" s="32">
        <v>114340</v>
      </c>
    </row>
    <row r="18" s="24" customFormat="1" ht="18" customHeight="1" spans="1:6">
      <c r="A18" s="11">
        <v>15</v>
      </c>
      <c r="B18" s="13" t="s">
        <v>446</v>
      </c>
      <c r="C18" s="13" t="s">
        <v>457</v>
      </c>
      <c r="D18" s="11" t="s">
        <v>67</v>
      </c>
      <c r="E18" s="11">
        <v>1</v>
      </c>
      <c r="F18" s="32">
        <v>185800</v>
      </c>
    </row>
    <row r="19" s="24" customFormat="1" ht="18" customHeight="1" spans="1:6">
      <c r="A19" s="11" t="s">
        <v>20</v>
      </c>
      <c r="B19" s="13" t="s">
        <v>458</v>
      </c>
      <c r="C19" s="13"/>
      <c r="D19" s="11"/>
      <c r="E19" s="11"/>
      <c r="F19" s="32"/>
    </row>
    <row r="20" s="24" customFormat="1" ht="18" customHeight="1" spans="1:6">
      <c r="A20" s="11">
        <v>1</v>
      </c>
      <c r="B20" s="13" t="s">
        <v>458</v>
      </c>
      <c r="C20" s="13" t="s">
        <v>459</v>
      </c>
      <c r="D20" s="11" t="s">
        <v>67</v>
      </c>
      <c r="E20" s="11">
        <v>1</v>
      </c>
      <c r="F20" s="32">
        <v>488</v>
      </c>
    </row>
    <row r="21" s="24" customFormat="1" ht="18" customHeight="1" spans="1:6">
      <c r="A21" s="11">
        <v>2</v>
      </c>
      <c r="B21" s="13" t="s">
        <v>458</v>
      </c>
      <c r="C21" s="13" t="s">
        <v>460</v>
      </c>
      <c r="D21" s="11" t="s">
        <v>67</v>
      </c>
      <c r="E21" s="11">
        <v>1</v>
      </c>
      <c r="F21" s="32">
        <v>671</v>
      </c>
    </row>
    <row r="22" s="24" customFormat="1" ht="18" customHeight="1" spans="1:6">
      <c r="A22" s="11">
        <v>3</v>
      </c>
      <c r="B22" s="13" t="s">
        <v>458</v>
      </c>
      <c r="C22" s="13" t="s">
        <v>461</v>
      </c>
      <c r="D22" s="11" t="s">
        <v>67</v>
      </c>
      <c r="E22" s="11">
        <v>1</v>
      </c>
      <c r="F22" s="32">
        <v>814</v>
      </c>
    </row>
    <row r="23" s="24" customFormat="1" ht="18" customHeight="1" spans="1:6">
      <c r="A23" s="11">
        <v>4</v>
      </c>
      <c r="B23" s="13" t="s">
        <v>458</v>
      </c>
      <c r="C23" s="13" t="s">
        <v>462</v>
      </c>
      <c r="D23" s="11" t="s">
        <v>67</v>
      </c>
      <c r="E23" s="11">
        <v>1</v>
      </c>
      <c r="F23" s="32">
        <v>1142</v>
      </c>
    </row>
    <row r="24" s="24" customFormat="1" ht="18" customHeight="1" spans="1:6">
      <c r="A24" s="11">
        <v>5</v>
      </c>
      <c r="B24" s="13" t="s">
        <v>458</v>
      </c>
      <c r="C24" s="13" t="s">
        <v>463</v>
      </c>
      <c r="D24" s="11" t="s">
        <v>67</v>
      </c>
      <c r="E24" s="11">
        <v>1</v>
      </c>
      <c r="F24" s="32">
        <v>1822</v>
      </c>
    </row>
    <row r="25" s="24" customFormat="1" ht="18" customHeight="1" spans="1:6">
      <c r="A25" s="11">
        <v>6</v>
      </c>
      <c r="B25" s="13" t="s">
        <v>458</v>
      </c>
      <c r="C25" s="13" t="s">
        <v>464</v>
      </c>
      <c r="D25" s="11" t="s">
        <v>67</v>
      </c>
      <c r="E25" s="11">
        <v>1</v>
      </c>
      <c r="F25" s="32">
        <v>2411</v>
      </c>
    </row>
    <row r="26" s="24" customFormat="1" ht="18" customHeight="1" spans="1:6">
      <c r="A26" s="11">
        <v>7</v>
      </c>
      <c r="B26" s="13" t="s">
        <v>458</v>
      </c>
      <c r="C26" s="13" t="s">
        <v>465</v>
      </c>
      <c r="D26" s="11" t="s">
        <v>67</v>
      </c>
      <c r="E26" s="11">
        <v>1</v>
      </c>
      <c r="F26" s="32">
        <v>3800</v>
      </c>
    </row>
    <row r="27" s="24" customFormat="1" ht="18" customHeight="1" spans="1:6">
      <c r="A27" s="11">
        <v>8</v>
      </c>
      <c r="B27" s="13" t="s">
        <v>458</v>
      </c>
      <c r="C27" s="13" t="s">
        <v>466</v>
      </c>
      <c r="D27" s="11" t="s">
        <v>67</v>
      </c>
      <c r="E27" s="11">
        <v>1</v>
      </c>
      <c r="F27" s="32">
        <v>8295</v>
      </c>
    </row>
    <row r="28" s="24" customFormat="1" ht="18" customHeight="1" spans="1:6">
      <c r="A28" s="11">
        <v>9</v>
      </c>
      <c r="B28" s="13" t="s">
        <v>458</v>
      </c>
      <c r="C28" s="13" t="s">
        <v>467</v>
      </c>
      <c r="D28" s="11" t="s">
        <v>67</v>
      </c>
      <c r="E28" s="11">
        <v>1</v>
      </c>
      <c r="F28" s="32">
        <v>10510</v>
      </c>
    </row>
    <row r="29" s="24" customFormat="1" ht="18" customHeight="1" spans="1:6">
      <c r="A29" s="11">
        <v>10</v>
      </c>
      <c r="B29" s="13" t="s">
        <v>458</v>
      </c>
      <c r="C29" s="13" t="s">
        <v>468</v>
      </c>
      <c r="D29" s="11" t="s">
        <v>67</v>
      </c>
      <c r="E29" s="11">
        <v>1</v>
      </c>
      <c r="F29" s="32">
        <v>12178</v>
      </c>
    </row>
    <row r="30" s="24" customFormat="1" ht="18" customHeight="1" spans="1:6">
      <c r="A30" s="11">
        <v>11</v>
      </c>
      <c r="B30" s="13" t="s">
        <v>458</v>
      </c>
      <c r="C30" s="13" t="s">
        <v>469</v>
      </c>
      <c r="D30" s="11" t="s">
        <v>67</v>
      </c>
      <c r="E30" s="11">
        <v>1</v>
      </c>
      <c r="F30" s="32">
        <v>19547</v>
      </c>
    </row>
    <row r="31" s="24" customFormat="1" ht="18" customHeight="1" spans="1:6">
      <c r="A31" s="11">
        <v>12</v>
      </c>
      <c r="B31" s="13" t="s">
        <v>458</v>
      </c>
      <c r="C31" s="13" t="s">
        <v>470</v>
      </c>
      <c r="D31" s="11" t="s">
        <v>67</v>
      </c>
      <c r="E31" s="11">
        <v>1</v>
      </c>
      <c r="F31" s="32">
        <v>23626</v>
      </c>
    </row>
    <row r="32" s="24" customFormat="1" ht="18" customHeight="1" spans="1:6">
      <c r="A32" s="11">
        <v>13</v>
      </c>
      <c r="B32" s="13" t="s">
        <v>458</v>
      </c>
      <c r="C32" s="13" t="s">
        <v>471</v>
      </c>
      <c r="D32" s="11" t="s">
        <v>67</v>
      </c>
      <c r="E32" s="11">
        <v>1</v>
      </c>
      <c r="F32" s="32">
        <v>55245</v>
      </c>
    </row>
    <row r="33" s="24" customFormat="1" ht="18" customHeight="1" spans="1:6">
      <c r="A33" s="11">
        <v>14</v>
      </c>
      <c r="B33" s="13" t="s">
        <v>458</v>
      </c>
      <c r="C33" s="13" t="s">
        <v>472</v>
      </c>
      <c r="D33" s="11" t="s">
        <v>67</v>
      </c>
      <c r="E33" s="11">
        <v>1</v>
      </c>
      <c r="F33" s="32">
        <v>72775</v>
      </c>
    </row>
    <row r="34" s="24" customFormat="1" ht="18" customHeight="1" spans="1:6">
      <c r="A34" s="11">
        <v>15</v>
      </c>
      <c r="B34" s="13" t="s">
        <v>458</v>
      </c>
      <c r="C34" s="13" t="s">
        <v>473</v>
      </c>
      <c r="D34" s="11" t="s">
        <v>67</v>
      </c>
      <c r="E34" s="11">
        <v>1</v>
      </c>
      <c r="F34" s="32">
        <v>81240</v>
      </c>
    </row>
    <row r="35" s="24" customFormat="1" ht="18" customHeight="1" spans="1:6">
      <c r="A35" s="11">
        <v>16</v>
      </c>
      <c r="B35" s="13" t="s">
        <v>458</v>
      </c>
      <c r="C35" s="13" t="s">
        <v>474</v>
      </c>
      <c r="D35" s="11" t="s">
        <v>67</v>
      </c>
      <c r="E35" s="11">
        <v>1</v>
      </c>
      <c r="F35" s="32">
        <v>92575</v>
      </c>
    </row>
    <row r="36" s="24" customFormat="1" ht="18" customHeight="1" spans="1:6">
      <c r="A36" s="11">
        <v>17</v>
      </c>
      <c r="B36" s="13" t="s">
        <v>458</v>
      </c>
      <c r="C36" s="13" t="s">
        <v>475</v>
      </c>
      <c r="D36" s="11" t="s">
        <v>67</v>
      </c>
      <c r="E36" s="11">
        <v>1</v>
      </c>
      <c r="F36" s="32">
        <v>113086</v>
      </c>
    </row>
    <row r="37" s="24" customFormat="1" ht="18" customHeight="1" spans="1:6">
      <c r="A37" s="11">
        <v>18</v>
      </c>
      <c r="B37" s="13" t="s">
        <v>458</v>
      </c>
      <c r="C37" s="13" t="s">
        <v>476</v>
      </c>
      <c r="D37" s="11" t="s">
        <v>67</v>
      </c>
      <c r="E37" s="11">
        <v>1</v>
      </c>
      <c r="F37" s="32">
        <v>151554</v>
      </c>
    </row>
  </sheetData>
  <mergeCells count="1">
    <mergeCell ref="A1:F1"/>
  </mergeCells>
  <pageMargins left="1.18055555555556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4"/>
  <sheetViews>
    <sheetView showGridLines="0" workbookViewId="0">
      <selection activeCell="A1" sqref="A1:F1"/>
    </sheetView>
  </sheetViews>
  <sheetFormatPr defaultColWidth="9" defaultRowHeight="14.25" outlineLevelCol="5"/>
  <cols>
    <col min="1" max="1" width="6.85714285714286" style="24" customWidth="1"/>
    <col min="2" max="2" width="17.7142857142857" style="25" customWidth="1"/>
    <col min="3" max="3" width="28.7142857142857" style="26" customWidth="1"/>
    <col min="4" max="4" width="10.8571428571429" style="24" customWidth="1"/>
    <col min="5" max="5" width="10.4285714285714" style="24" customWidth="1"/>
    <col min="6" max="6" width="15" style="24" customWidth="1"/>
    <col min="7" max="7" width="20.8571428571429" style="24" customWidth="1"/>
    <col min="8" max="16384" width="9" style="24"/>
  </cols>
  <sheetData>
    <row r="1" ht="60" customHeight="1" spans="1:6">
      <c r="A1" s="27" t="s">
        <v>477</v>
      </c>
      <c r="B1" s="28"/>
      <c r="C1" s="28"/>
      <c r="D1" s="27"/>
      <c r="E1" s="27"/>
      <c r="F1" s="27"/>
    </row>
    <row r="2" ht="45" customHeight="1" spans="1:6">
      <c r="A2" s="12" t="s">
        <v>1</v>
      </c>
      <c r="B2" s="12" t="s">
        <v>2</v>
      </c>
      <c r="C2" s="12" t="s">
        <v>3</v>
      </c>
      <c r="D2" s="12" t="s">
        <v>5</v>
      </c>
      <c r="E2" s="12" t="s">
        <v>6</v>
      </c>
      <c r="F2" s="12" t="s">
        <v>271</v>
      </c>
    </row>
    <row r="3" ht="18" customHeight="1" spans="1:6">
      <c r="A3" s="11">
        <v>1</v>
      </c>
      <c r="B3" s="13" t="s">
        <v>478</v>
      </c>
      <c r="C3" s="13" t="s">
        <v>479</v>
      </c>
      <c r="D3" s="11" t="s">
        <v>67</v>
      </c>
      <c r="E3" s="11">
        <v>1</v>
      </c>
      <c r="F3" s="29">
        <v>104.86</v>
      </c>
    </row>
    <row r="4" ht="18" customHeight="1" spans="1:6">
      <c r="A4" s="11">
        <v>2</v>
      </c>
      <c r="B4" s="13" t="s">
        <v>478</v>
      </c>
      <c r="C4" s="13" t="s">
        <v>480</v>
      </c>
      <c r="D4" s="11" t="s">
        <v>67</v>
      </c>
      <c r="E4" s="11">
        <v>1</v>
      </c>
      <c r="F4" s="29">
        <v>216.58</v>
      </c>
    </row>
    <row r="5" ht="18" customHeight="1" spans="1:6">
      <c r="A5" s="11">
        <v>3</v>
      </c>
      <c r="B5" s="13" t="s">
        <v>478</v>
      </c>
      <c r="C5" s="13" t="s">
        <v>481</v>
      </c>
      <c r="D5" s="11" t="s">
        <v>67</v>
      </c>
      <c r="E5" s="11">
        <v>1</v>
      </c>
      <c r="F5" s="29">
        <v>425.32</v>
      </c>
    </row>
    <row r="6" ht="18" customHeight="1" spans="1:6">
      <c r="A6" s="11">
        <v>4</v>
      </c>
      <c r="B6" s="13" t="s">
        <v>478</v>
      </c>
      <c r="C6" s="13" t="s">
        <v>482</v>
      </c>
      <c r="D6" s="11" t="s">
        <v>67</v>
      </c>
      <c r="E6" s="11">
        <v>1</v>
      </c>
      <c r="F6" s="29">
        <v>684.04</v>
      </c>
    </row>
    <row r="7" ht="18" customHeight="1" spans="1:6">
      <c r="A7" s="11">
        <v>5</v>
      </c>
      <c r="B7" s="13" t="s">
        <v>478</v>
      </c>
      <c r="C7" s="13" t="s">
        <v>483</v>
      </c>
      <c r="D7" s="11" t="s">
        <v>67</v>
      </c>
      <c r="E7" s="11">
        <v>1</v>
      </c>
      <c r="F7" s="29">
        <v>1885.52</v>
      </c>
    </row>
    <row r="8" ht="18" customHeight="1" spans="1:6">
      <c r="A8" s="11">
        <v>6</v>
      </c>
      <c r="B8" s="13" t="s">
        <v>478</v>
      </c>
      <c r="C8" s="13" t="s">
        <v>484</v>
      </c>
      <c r="D8" s="11" t="s">
        <v>67</v>
      </c>
      <c r="E8" s="11">
        <v>1</v>
      </c>
      <c r="F8" s="29">
        <v>2671.48</v>
      </c>
    </row>
    <row r="9" ht="18" customHeight="1" spans="1:6">
      <c r="A9" s="11">
        <v>7</v>
      </c>
      <c r="B9" s="13" t="s">
        <v>478</v>
      </c>
      <c r="C9" s="13" t="s">
        <v>485</v>
      </c>
      <c r="D9" s="11" t="s">
        <v>67</v>
      </c>
      <c r="E9" s="11">
        <v>1</v>
      </c>
      <c r="F9" s="29">
        <v>3818.08</v>
      </c>
    </row>
    <row r="10" ht="18" customHeight="1" spans="1:6">
      <c r="A10" s="11">
        <v>8</v>
      </c>
      <c r="B10" s="13" t="s">
        <v>486</v>
      </c>
      <c r="C10" s="13" t="s">
        <v>487</v>
      </c>
      <c r="D10" s="11" t="s">
        <v>67</v>
      </c>
      <c r="E10" s="11">
        <v>1</v>
      </c>
      <c r="F10" s="29">
        <v>7.84</v>
      </c>
    </row>
    <row r="11" ht="18" customHeight="1" spans="1:6">
      <c r="A11" s="11">
        <v>9</v>
      </c>
      <c r="B11" s="13" t="s">
        <v>486</v>
      </c>
      <c r="C11" s="13" t="s">
        <v>488</v>
      </c>
      <c r="D11" s="11" t="s">
        <v>67</v>
      </c>
      <c r="E11" s="11">
        <v>1</v>
      </c>
      <c r="F11" s="29">
        <v>38.22</v>
      </c>
    </row>
    <row r="12" ht="18" customHeight="1" spans="1:6">
      <c r="A12" s="11">
        <v>10</v>
      </c>
      <c r="B12" s="13" t="s">
        <v>486</v>
      </c>
      <c r="C12" s="13" t="s">
        <v>489</v>
      </c>
      <c r="D12" s="11" t="s">
        <v>67</v>
      </c>
      <c r="E12" s="11">
        <v>1</v>
      </c>
      <c r="F12" s="29">
        <v>67.62</v>
      </c>
    </row>
    <row r="13" ht="18" customHeight="1" spans="1:6">
      <c r="A13" s="11">
        <v>11</v>
      </c>
      <c r="B13" s="13" t="s">
        <v>486</v>
      </c>
      <c r="C13" s="13" t="s">
        <v>490</v>
      </c>
      <c r="D13" s="11" t="s">
        <v>67</v>
      </c>
      <c r="E13" s="11">
        <v>1</v>
      </c>
      <c r="F13" s="29">
        <v>97.02</v>
      </c>
    </row>
    <row r="14" ht="18" customHeight="1" spans="1:6">
      <c r="A14" s="11">
        <v>12</v>
      </c>
      <c r="B14" s="13" t="s">
        <v>486</v>
      </c>
      <c r="C14" s="13" t="s">
        <v>491</v>
      </c>
      <c r="D14" s="11" t="s">
        <v>67</v>
      </c>
      <c r="E14" s="11">
        <v>1</v>
      </c>
      <c r="F14" s="29">
        <v>197.96</v>
      </c>
    </row>
    <row r="15" ht="18" customHeight="1" spans="1:6">
      <c r="A15" s="11">
        <v>13</v>
      </c>
      <c r="B15" s="13" t="s">
        <v>486</v>
      </c>
      <c r="C15" s="13" t="s">
        <v>492</v>
      </c>
      <c r="D15" s="11" t="s">
        <v>67</v>
      </c>
      <c r="E15" s="11">
        <v>1</v>
      </c>
      <c r="F15" s="29">
        <v>529.2</v>
      </c>
    </row>
    <row r="16" ht="18" customHeight="1" spans="1:6">
      <c r="A16" s="11">
        <v>14</v>
      </c>
      <c r="B16" s="13" t="s">
        <v>486</v>
      </c>
      <c r="C16" s="13" t="s">
        <v>493</v>
      </c>
      <c r="D16" s="11" t="s">
        <v>67</v>
      </c>
      <c r="E16" s="11">
        <v>1</v>
      </c>
      <c r="F16" s="29">
        <v>1065.26</v>
      </c>
    </row>
    <row r="17" ht="18" customHeight="1" spans="1:6">
      <c r="A17" s="11">
        <v>15</v>
      </c>
      <c r="B17" s="13" t="s">
        <v>486</v>
      </c>
      <c r="C17" s="13" t="s">
        <v>494</v>
      </c>
      <c r="D17" s="11" t="s">
        <v>67</v>
      </c>
      <c r="E17" s="11">
        <v>1</v>
      </c>
      <c r="F17" s="29">
        <v>1112.3</v>
      </c>
    </row>
    <row r="18" ht="18" customHeight="1" spans="1:6">
      <c r="A18" s="11">
        <v>16</v>
      </c>
      <c r="B18" s="13" t="s">
        <v>495</v>
      </c>
      <c r="C18" s="13" t="s">
        <v>459</v>
      </c>
      <c r="D18" s="11" t="s">
        <v>67</v>
      </c>
      <c r="E18" s="11">
        <v>1</v>
      </c>
      <c r="F18" s="29">
        <v>55.86</v>
      </c>
    </row>
    <row r="19" ht="18" customHeight="1" spans="1:6">
      <c r="A19" s="11">
        <v>17</v>
      </c>
      <c r="B19" s="13" t="s">
        <v>495</v>
      </c>
      <c r="C19" s="13" t="s">
        <v>460</v>
      </c>
      <c r="D19" s="11" t="s">
        <v>67</v>
      </c>
      <c r="E19" s="11">
        <v>1</v>
      </c>
      <c r="F19" s="29">
        <v>81.34</v>
      </c>
    </row>
    <row r="20" ht="18" customHeight="1" spans="1:6">
      <c r="A20" s="11">
        <v>18</v>
      </c>
      <c r="B20" s="13" t="s">
        <v>495</v>
      </c>
      <c r="C20" s="13" t="s">
        <v>461</v>
      </c>
      <c r="D20" s="11" t="s">
        <v>67</v>
      </c>
      <c r="E20" s="11">
        <v>1</v>
      </c>
      <c r="F20" s="29">
        <v>95.06</v>
      </c>
    </row>
    <row r="21" ht="18" customHeight="1" spans="1:6">
      <c r="A21" s="11">
        <v>19</v>
      </c>
      <c r="B21" s="13" t="s">
        <v>495</v>
      </c>
      <c r="C21" s="13" t="s">
        <v>462</v>
      </c>
      <c r="D21" s="11" t="s">
        <v>67</v>
      </c>
      <c r="E21" s="11">
        <v>1</v>
      </c>
      <c r="F21" s="29">
        <v>120.54</v>
      </c>
    </row>
    <row r="22" ht="18" customHeight="1" spans="1:6">
      <c r="A22" s="11">
        <v>20</v>
      </c>
      <c r="B22" s="13" t="s">
        <v>495</v>
      </c>
      <c r="C22" s="13" t="s">
        <v>463</v>
      </c>
      <c r="D22" s="11" t="s">
        <v>67</v>
      </c>
      <c r="E22" s="11">
        <v>1</v>
      </c>
      <c r="F22" s="29">
        <v>147</v>
      </c>
    </row>
    <row r="23" ht="18" customHeight="1" spans="1:6">
      <c r="A23" s="11">
        <v>21</v>
      </c>
      <c r="B23" s="13" t="s">
        <v>495</v>
      </c>
      <c r="C23" s="13" t="s">
        <v>464</v>
      </c>
      <c r="D23" s="11" t="s">
        <v>67</v>
      </c>
      <c r="E23" s="11">
        <v>1</v>
      </c>
      <c r="F23" s="29">
        <v>180.32</v>
      </c>
    </row>
    <row r="24" ht="18" customHeight="1" spans="1:6">
      <c r="A24" s="11">
        <v>22</v>
      </c>
      <c r="B24" s="13" t="s">
        <v>495</v>
      </c>
      <c r="C24" s="13" t="s">
        <v>465</v>
      </c>
      <c r="D24" s="11" t="s">
        <v>67</v>
      </c>
      <c r="E24" s="11">
        <v>1</v>
      </c>
      <c r="F24" s="29">
        <v>264.6</v>
      </c>
    </row>
    <row r="25" ht="18" customHeight="1" spans="1:6">
      <c r="A25" s="11">
        <v>23</v>
      </c>
      <c r="B25" s="13" t="s">
        <v>495</v>
      </c>
      <c r="C25" s="13" t="s">
        <v>466</v>
      </c>
      <c r="D25" s="11" t="s">
        <v>67</v>
      </c>
      <c r="E25" s="11">
        <v>1</v>
      </c>
      <c r="F25" s="29">
        <v>366.52</v>
      </c>
    </row>
    <row r="26" ht="18" customHeight="1" spans="1:6">
      <c r="A26" s="11">
        <v>24</v>
      </c>
      <c r="B26" s="13" t="s">
        <v>495</v>
      </c>
      <c r="C26" s="13" t="s">
        <v>467</v>
      </c>
      <c r="D26" s="11" t="s">
        <v>67</v>
      </c>
      <c r="E26" s="11">
        <v>1</v>
      </c>
      <c r="F26" s="29">
        <v>474.32</v>
      </c>
    </row>
    <row r="27" ht="18" customHeight="1" spans="1:6">
      <c r="A27" s="11">
        <v>25</v>
      </c>
      <c r="B27" s="13" t="s">
        <v>495</v>
      </c>
      <c r="C27" s="13" t="s">
        <v>468</v>
      </c>
      <c r="D27" s="11" t="s">
        <v>67</v>
      </c>
      <c r="E27" s="11">
        <v>1</v>
      </c>
      <c r="F27" s="29">
        <v>646.8</v>
      </c>
    </row>
    <row r="28" ht="18" customHeight="1" spans="1:6">
      <c r="A28" s="11">
        <v>26</v>
      </c>
      <c r="B28" s="13" t="s">
        <v>495</v>
      </c>
      <c r="C28" s="13" t="s">
        <v>469</v>
      </c>
      <c r="D28" s="11" t="s">
        <v>67</v>
      </c>
      <c r="E28" s="11">
        <v>1</v>
      </c>
      <c r="F28" s="29">
        <v>789.88</v>
      </c>
    </row>
    <row r="29" ht="18" customHeight="1" spans="1:6">
      <c r="A29" s="11">
        <v>27</v>
      </c>
      <c r="B29" s="13" t="s">
        <v>495</v>
      </c>
      <c r="C29" s="13" t="s">
        <v>496</v>
      </c>
      <c r="D29" s="11" t="s">
        <v>67</v>
      </c>
      <c r="E29" s="11">
        <v>1</v>
      </c>
      <c r="F29" s="29">
        <v>1074.08</v>
      </c>
    </row>
    <row r="30" ht="18" customHeight="1" spans="1:6">
      <c r="A30" s="11">
        <v>28</v>
      </c>
      <c r="B30" s="13" t="s">
        <v>495</v>
      </c>
      <c r="C30" s="13" t="s">
        <v>497</v>
      </c>
      <c r="D30" s="11" t="s">
        <v>67</v>
      </c>
      <c r="E30" s="11">
        <v>1</v>
      </c>
      <c r="F30" s="29">
        <v>1286.74</v>
      </c>
    </row>
    <row r="31" ht="18" customHeight="1" spans="1:6">
      <c r="A31" s="11">
        <v>29</v>
      </c>
      <c r="B31" s="13" t="s">
        <v>495</v>
      </c>
      <c r="C31" s="13" t="s">
        <v>471</v>
      </c>
      <c r="D31" s="11" t="s">
        <v>67</v>
      </c>
      <c r="E31" s="11">
        <v>1</v>
      </c>
      <c r="F31" s="29">
        <v>1762.04</v>
      </c>
    </row>
    <row r="32" ht="18" customHeight="1" spans="1:6">
      <c r="A32" s="11">
        <v>30</v>
      </c>
      <c r="B32" s="13" t="s">
        <v>495</v>
      </c>
      <c r="C32" s="13" t="s">
        <v>472</v>
      </c>
      <c r="D32" s="11" t="s">
        <v>67</v>
      </c>
      <c r="E32" s="11">
        <v>1</v>
      </c>
      <c r="F32" s="29">
        <v>2960.58</v>
      </c>
    </row>
    <row r="33" ht="18" customHeight="1" spans="1:6">
      <c r="A33" s="11">
        <v>31</v>
      </c>
      <c r="B33" s="13" t="s">
        <v>495</v>
      </c>
      <c r="C33" s="13" t="s">
        <v>473</v>
      </c>
      <c r="D33" s="11" t="s">
        <v>67</v>
      </c>
      <c r="E33" s="11">
        <v>1</v>
      </c>
      <c r="F33" s="29">
        <v>5476.24</v>
      </c>
    </row>
    <row r="34" ht="18" customHeight="1" spans="1:6">
      <c r="A34" s="11">
        <v>32</v>
      </c>
      <c r="B34" s="13" t="s">
        <v>498</v>
      </c>
      <c r="C34" s="13" t="s">
        <v>499</v>
      </c>
      <c r="D34" s="11" t="s">
        <v>67</v>
      </c>
      <c r="E34" s="11">
        <v>1</v>
      </c>
      <c r="F34" s="29">
        <v>174.44</v>
      </c>
    </row>
    <row r="35" ht="18" customHeight="1" spans="1:6">
      <c r="A35" s="11">
        <v>33</v>
      </c>
      <c r="B35" s="13" t="s">
        <v>498</v>
      </c>
      <c r="C35" s="13" t="s">
        <v>500</v>
      </c>
      <c r="D35" s="11" t="s">
        <v>67</v>
      </c>
      <c r="E35" s="11">
        <v>1</v>
      </c>
      <c r="F35" s="29">
        <v>219.52</v>
      </c>
    </row>
    <row r="36" ht="18" customHeight="1" spans="1:6">
      <c r="A36" s="11">
        <v>34</v>
      </c>
      <c r="B36" s="13" t="s">
        <v>498</v>
      </c>
      <c r="C36" s="13" t="s">
        <v>501</v>
      </c>
      <c r="D36" s="11" t="s">
        <v>67</v>
      </c>
      <c r="E36" s="11">
        <v>1</v>
      </c>
      <c r="F36" s="29">
        <v>352.8</v>
      </c>
    </row>
    <row r="37" ht="18" customHeight="1" spans="1:6">
      <c r="A37" s="11">
        <v>35</v>
      </c>
      <c r="B37" s="13" t="s">
        <v>498</v>
      </c>
      <c r="C37" s="13" t="s">
        <v>502</v>
      </c>
      <c r="D37" s="11" t="s">
        <v>67</v>
      </c>
      <c r="E37" s="11">
        <v>1</v>
      </c>
      <c r="F37" s="29">
        <v>650.72</v>
      </c>
    </row>
    <row r="38" ht="18" customHeight="1" spans="1:6">
      <c r="A38" s="11">
        <v>36</v>
      </c>
      <c r="B38" s="13" t="s">
        <v>498</v>
      </c>
      <c r="C38" s="13" t="s">
        <v>503</v>
      </c>
      <c r="D38" s="11" t="s">
        <v>67</v>
      </c>
      <c r="E38" s="11">
        <v>1</v>
      </c>
      <c r="F38" s="29">
        <v>948.64</v>
      </c>
    </row>
    <row r="39" ht="18" customHeight="1" spans="1:6">
      <c r="A39" s="11">
        <v>37</v>
      </c>
      <c r="B39" s="13" t="s">
        <v>498</v>
      </c>
      <c r="C39" s="13" t="s">
        <v>504</v>
      </c>
      <c r="D39" s="11" t="s">
        <v>67</v>
      </c>
      <c r="E39" s="11">
        <v>1</v>
      </c>
      <c r="F39" s="29">
        <v>1251.46</v>
      </c>
    </row>
    <row r="40" ht="18" customHeight="1" spans="1:6">
      <c r="A40" s="11">
        <v>38</v>
      </c>
      <c r="B40" s="13" t="s">
        <v>498</v>
      </c>
      <c r="C40" s="13" t="s">
        <v>505</v>
      </c>
      <c r="D40" s="11" t="s">
        <v>67</v>
      </c>
      <c r="E40" s="11">
        <v>1</v>
      </c>
      <c r="F40" s="29">
        <v>1826.72</v>
      </c>
    </row>
    <row r="41" ht="18" customHeight="1" spans="1:6">
      <c r="A41" s="11">
        <v>39</v>
      </c>
      <c r="B41" s="13" t="s">
        <v>498</v>
      </c>
      <c r="C41" s="13" t="s">
        <v>506</v>
      </c>
      <c r="D41" s="11" t="s">
        <v>67</v>
      </c>
      <c r="E41" s="11">
        <v>1</v>
      </c>
      <c r="F41" s="29">
        <v>2794.96</v>
      </c>
    </row>
    <row r="42" ht="18" customHeight="1" spans="1:6">
      <c r="A42" s="11">
        <v>40</v>
      </c>
      <c r="B42" s="13" t="s">
        <v>498</v>
      </c>
      <c r="C42" s="13" t="s">
        <v>507</v>
      </c>
      <c r="D42" s="11" t="s">
        <v>67</v>
      </c>
      <c r="E42" s="11">
        <v>1</v>
      </c>
      <c r="F42" s="29">
        <v>4024.86</v>
      </c>
    </row>
    <row r="43" ht="18" customHeight="1" spans="1:6">
      <c r="A43" s="11">
        <v>41</v>
      </c>
      <c r="B43" s="13" t="s">
        <v>498</v>
      </c>
      <c r="C43" s="13" t="s">
        <v>508</v>
      </c>
      <c r="D43" s="11" t="s">
        <v>67</v>
      </c>
      <c r="E43" s="11">
        <v>1</v>
      </c>
      <c r="F43" s="29">
        <v>5820.22</v>
      </c>
    </row>
    <row r="44" ht="18" customHeight="1" spans="1:6">
      <c r="A44" s="11">
        <v>42</v>
      </c>
      <c r="B44" s="13" t="s">
        <v>498</v>
      </c>
      <c r="C44" s="13" t="s">
        <v>509</v>
      </c>
      <c r="D44" s="11" t="s">
        <v>67</v>
      </c>
      <c r="E44" s="11">
        <v>1</v>
      </c>
      <c r="F44" s="29">
        <v>7691.04</v>
      </c>
    </row>
    <row r="45" ht="18" customHeight="1" spans="1:6">
      <c r="A45" s="11">
        <v>43</v>
      </c>
      <c r="B45" s="13" t="s">
        <v>498</v>
      </c>
      <c r="C45" s="13" t="s">
        <v>510</v>
      </c>
      <c r="D45" s="11" t="s">
        <v>67</v>
      </c>
      <c r="E45" s="11">
        <v>1</v>
      </c>
      <c r="F45" s="29">
        <v>10224.34</v>
      </c>
    </row>
    <row r="46" ht="18" customHeight="1" spans="1:6">
      <c r="A46" s="11">
        <v>44</v>
      </c>
      <c r="B46" s="13" t="s">
        <v>498</v>
      </c>
      <c r="C46" s="13" t="s">
        <v>511</v>
      </c>
      <c r="D46" s="11" t="s">
        <v>67</v>
      </c>
      <c r="E46" s="11">
        <v>1</v>
      </c>
      <c r="F46" s="29">
        <v>12646.9</v>
      </c>
    </row>
    <row r="47" ht="18" customHeight="1" spans="1:6">
      <c r="A47" s="11">
        <v>45</v>
      </c>
      <c r="B47" s="13" t="s">
        <v>498</v>
      </c>
      <c r="C47" s="13" t="s">
        <v>512</v>
      </c>
      <c r="D47" s="11" t="s">
        <v>67</v>
      </c>
      <c r="E47" s="11">
        <v>1</v>
      </c>
      <c r="F47" s="29">
        <v>20500.62</v>
      </c>
    </row>
    <row r="48" ht="18" customHeight="1" spans="1:6">
      <c r="A48" s="11">
        <v>46</v>
      </c>
      <c r="B48" s="13" t="s">
        <v>513</v>
      </c>
      <c r="C48" s="13" t="s">
        <v>459</v>
      </c>
      <c r="D48" s="11" t="s">
        <v>67</v>
      </c>
      <c r="E48" s="11">
        <v>1</v>
      </c>
      <c r="F48" s="29">
        <v>206.78</v>
      </c>
    </row>
    <row r="49" ht="18" customHeight="1" spans="1:6">
      <c r="A49" s="11">
        <v>47</v>
      </c>
      <c r="B49" s="13" t="s">
        <v>513</v>
      </c>
      <c r="C49" s="13" t="s">
        <v>460</v>
      </c>
      <c r="D49" s="11" t="s">
        <v>67</v>
      </c>
      <c r="E49" s="11">
        <v>1</v>
      </c>
      <c r="F49" s="29">
        <v>266.56</v>
      </c>
    </row>
    <row r="50" ht="18" customHeight="1" spans="1:6">
      <c r="A50" s="11">
        <v>48</v>
      </c>
      <c r="B50" s="13" t="s">
        <v>513</v>
      </c>
      <c r="C50" s="13" t="s">
        <v>461</v>
      </c>
      <c r="D50" s="11" t="s">
        <v>67</v>
      </c>
      <c r="E50" s="11">
        <v>1</v>
      </c>
      <c r="F50" s="29">
        <v>311.64</v>
      </c>
    </row>
    <row r="51" ht="18" customHeight="1" spans="1:6">
      <c r="A51" s="11">
        <v>49</v>
      </c>
      <c r="B51" s="13" t="s">
        <v>513</v>
      </c>
      <c r="C51" s="13" t="s">
        <v>462</v>
      </c>
      <c r="D51" s="11" t="s">
        <v>67</v>
      </c>
      <c r="E51" s="11">
        <v>1</v>
      </c>
      <c r="F51" s="29">
        <v>394.94</v>
      </c>
    </row>
    <row r="52" ht="18" customHeight="1" spans="1:6">
      <c r="A52" s="11">
        <v>50</v>
      </c>
      <c r="B52" s="13" t="s">
        <v>513</v>
      </c>
      <c r="C52" s="13" t="s">
        <v>463</v>
      </c>
      <c r="D52" s="11" t="s">
        <v>67</v>
      </c>
      <c r="E52" s="11">
        <v>1</v>
      </c>
      <c r="F52" s="29">
        <v>467.46</v>
      </c>
    </row>
    <row r="53" ht="18" customHeight="1" spans="1:6">
      <c r="A53" s="11">
        <v>51</v>
      </c>
      <c r="B53" s="13" t="s">
        <v>513</v>
      </c>
      <c r="C53" s="13" t="s">
        <v>464</v>
      </c>
      <c r="D53" s="11" t="s">
        <v>67</v>
      </c>
      <c r="E53" s="11">
        <v>1</v>
      </c>
      <c r="F53" s="29">
        <v>554.68</v>
      </c>
    </row>
    <row r="54" ht="18" customHeight="1" spans="1:6">
      <c r="A54" s="11">
        <v>52</v>
      </c>
      <c r="B54" s="13" t="s">
        <v>513</v>
      </c>
      <c r="C54" s="13" t="s">
        <v>465</v>
      </c>
      <c r="D54" s="11" t="s">
        <v>67</v>
      </c>
      <c r="E54" s="11">
        <v>1</v>
      </c>
      <c r="F54" s="29">
        <v>754.6</v>
      </c>
    </row>
    <row r="55" ht="18" customHeight="1" spans="1:6">
      <c r="A55" s="11">
        <v>53</v>
      </c>
      <c r="B55" s="13" t="s">
        <v>513</v>
      </c>
      <c r="C55" s="13" t="s">
        <v>466</v>
      </c>
      <c r="D55" s="11" t="s">
        <v>67</v>
      </c>
      <c r="E55" s="11">
        <v>1</v>
      </c>
      <c r="F55" s="29">
        <v>1208.34</v>
      </c>
    </row>
    <row r="56" ht="18" customHeight="1" spans="1:6">
      <c r="A56" s="11">
        <v>54</v>
      </c>
      <c r="B56" s="13" t="s">
        <v>513</v>
      </c>
      <c r="C56" s="13" t="s">
        <v>467</v>
      </c>
      <c r="D56" s="11" t="s">
        <v>67</v>
      </c>
      <c r="E56" s="11">
        <v>1</v>
      </c>
      <c r="F56" s="29">
        <v>1466.08</v>
      </c>
    </row>
    <row r="57" ht="18" customHeight="1" spans="1:6">
      <c r="A57" s="11">
        <v>55</v>
      </c>
      <c r="B57" s="13" t="s">
        <v>513</v>
      </c>
      <c r="C57" s="13" t="s">
        <v>468</v>
      </c>
      <c r="D57" s="11" t="s">
        <v>67</v>
      </c>
      <c r="E57" s="11">
        <v>1</v>
      </c>
      <c r="F57" s="29">
        <v>1819.86</v>
      </c>
    </row>
    <row r="58" ht="18" customHeight="1" spans="1:6">
      <c r="A58" s="11">
        <v>56</v>
      </c>
      <c r="B58" s="13" t="s">
        <v>513</v>
      </c>
      <c r="C58" s="13" t="s">
        <v>469</v>
      </c>
      <c r="D58" s="11" t="s">
        <v>67</v>
      </c>
      <c r="E58" s="11">
        <v>1</v>
      </c>
      <c r="F58" s="29">
        <v>2208.92</v>
      </c>
    </row>
    <row r="59" ht="18" customHeight="1" spans="1:6">
      <c r="A59" s="11">
        <v>57</v>
      </c>
      <c r="B59" s="13" t="s">
        <v>513</v>
      </c>
      <c r="C59" s="13" t="s">
        <v>497</v>
      </c>
      <c r="D59" s="11" t="s">
        <v>67</v>
      </c>
      <c r="E59" s="11">
        <v>1</v>
      </c>
      <c r="F59" s="29">
        <v>3308.48</v>
      </c>
    </row>
    <row r="60" ht="18" customHeight="1" spans="1:6">
      <c r="A60" s="11">
        <v>58</v>
      </c>
      <c r="B60" s="13" t="s">
        <v>513</v>
      </c>
      <c r="C60" s="13" t="s">
        <v>471</v>
      </c>
      <c r="D60" s="11" t="s">
        <v>67</v>
      </c>
      <c r="E60" s="11">
        <v>1</v>
      </c>
      <c r="F60" s="29">
        <v>4287.5</v>
      </c>
    </row>
    <row r="61" ht="18" customHeight="1" spans="1:6">
      <c r="A61" s="11">
        <v>59</v>
      </c>
      <c r="B61" s="13" t="s">
        <v>513</v>
      </c>
      <c r="C61" s="13" t="s">
        <v>472</v>
      </c>
      <c r="D61" s="11" t="s">
        <v>67</v>
      </c>
      <c r="E61" s="11">
        <v>1</v>
      </c>
      <c r="F61" s="29">
        <v>6631.66</v>
      </c>
    </row>
    <row r="62" ht="18" customHeight="1" spans="1:6">
      <c r="A62" s="11">
        <v>60</v>
      </c>
      <c r="B62" s="13" t="s">
        <v>513</v>
      </c>
      <c r="C62" s="13" t="s">
        <v>473</v>
      </c>
      <c r="D62" s="11" t="s">
        <v>67</v>
      </c>
      <c r="E62" s="11">
        <v>1</v>
      </c>
      <c r="F62" s="29">
        <v>8345.68</v>
      </c>
    </row>
    <row r="63" ht="18" customHeight="1" spans="1:6">
      <c r="A63" s="11">
        <v>61</v>
      </c>
      <c r="B63" s="13" t="s">
        <v>514</v>
      </c>
      <c r="C63" s="13" t="s">
        <v>479</v>
      </c>
      <c r="D63" s="11" t="s">
        <v>67</v>
      </c>
      <c r="E63" s="11">
        <v>1</v>
      </c>
      <c r="F63" s="29">
        <v>106.4868</v>
      </c>
    </row>
    <row r="64" ht="18" customHeight="1" spans="1:6">
      <c r="A64" s="11">
        <v>62</v>
      </c>
      <c r="B64" s="13" t="s">
        <v>514</v>
      </c>
      <c r="C64" s="13" t="s">
        <v>480</v>
      </c>
      <c r="D64" s="11" t="s">
        <v>67</v>
      </c>
      <c r="E64" s="11">
        <v>1</v>
      </c>
      <c r="F64" s="29">
        <v>218.6282</v>
      </c>
    </row>
    <row r="65" ht="18" customHeight="1" spans="1:6">
      <c r="A65" s="11">
        <v>63</v>
      </c>
      <c r="B65" s="13" t="s">
        <v>514</v>
      </c>
      <c r="C65" s="13" t="s">
        <v>481</v>
      </c>
      <c r="D65" s="11" t="s">
        <v>67</v>
      </c>
      <c r="E65" s="11">
        <v>1</v>
      </c>
      <c r="F65" s="29">
        <v>429.7006</v>
      </c>
    </row>
    <row r="66" ht="18" customHeight="1" spans="1:6">
      <c r="A66" s="11">
        <v>64</v>
      </c>
      <c r="B66" s="13" t="s">
        <v>514</v>
      </c>
      <c r="C66" s="13" t="s">
        <v>482</v>
      </c>
      <c r="D66" s="11" t="s">
        <v>67</v>
      </c>
      <c r="E66" s="11">
        <v>1</v>
      </c>
      <c r="F66" s="29">
        <v>690.8216</v>
      </c>
    </row>
    <row r="67" ht="18" customHeight="1" spans="1:6">
      <c r="A67" s="11">
        <v>65</v>
      </c>
      <c r="B67" s="13" t="s">
        <v>514</v>
      </c>
      <c r="C67" s="13" t="s">
        <v>483</v>
      </c>
      <c r="D67" s="11" t="s">
        <v>67</v>
      </c>
      <c r="E67" s="11">
        <v>1</v>
      </c>
      <c r="F67" s="29">
        <v>1885.52</v>
      </c>
    </row>
    <row r="68" ht="18" customHeight="1" spans="1:6">
      <c r="A68" s="11">
        <v>66</v>
      </c>
      <c r="B68" s="13" t="s">
        <v>514</v>
      </c>
      <c r="C68" s="13" t="s">
        <v>484</v>
      </c>
      <c r="D68" s="11" t="s">
        <v>67</v>
      </c>
      <c r="E68" s="11">
        <v>1</v>
      </c>
      <c r="F68" s="29">
        <v>2671.48</v>
      </c>
    </row>
    <row r="69" ht="18" customHeight="1" spans="1:6">
      <c r="A69" s="11">
        <v>67</v>
      </c>
      <c r="B69" s="13" t="s">
        <v>514</v>
      </c>
      <c r="C69" s="13" t="s">
        <v>485</v>
      </c>
      <c r="D69" s="11" t="s">
        <v>67</v>
      </c>
      <c r="E69" s="11">
        <v>1</v>
      </c>
      <c r="F69" s="29">
        <v>3791.62</v>
      </c>
    </row>
    <row r="70" ht="18" customHeight="1" spans="1:6">
      <c r="A70" s="11">
        <v>68</v>
      </c>
      <c r="B70" s="13" t="s">
        <v>515</v>
      </c>
      <c r="C70" s="13" t="s">
        <v>479</v>
      </c>
      <c r="D70" s="11" t="s">
        <v>67</v>
      </c>
      <c r="E70" s="11">
        <v>1</v>
      </c>
      <c r="F70" s="29">
        <v>106.4868</v>
      </c>
    </row>
    <row r="71" ht="18" customHeight="1" spans="1:6">
      <c r="A71" s="11">
        <v>69</v>
      </c>
      <c r="B71" s="13" t="s">
        <v>515</v>
      </c>
      <c r="C71" s="13" t="s">
        <v>480</v>
      </c>
      <c r="D71" s="11" t="s">
        <v>67</v>
      </c>
      <c r="E71" s="11">
        <v>1</v>
      </c>
      <c r="F71" s="29">
        <v>218.6282</v>
      </c>
    </row>
    <row r="72" ht="18" customHeight="1" spans="1:6">
      <c r="A72" s="11">
        <v>70</v>
      </c>
      <c r="B72" s="13" t="s">
        <v>515</v>
      </c>
      <c r="C72" s="13" t="s">
        <v>481</v>
      </c>
      <c r="D72" s="11" t="s">
        <v>67</v>
      </c>
      <c r="E72" s="11">
        <v>1</v>
      </c>
      <c r="F72" s="29">
        <v>429.7006</v>
      </c>
    </row>
    <row r="73" ht="18" customHeight="1" spans="1:6">
      <c r="A73" s="11">
        <v>71</v>
      </c>
      <c r="B73" s="13" t="s">
        <v>515</v>
      </c>
      <c r="C73" s="13" t="s">
        <v>482</v>
      </c>
      <c r="D73" s="11" t="s">
        <v>67</v>
      </c>
      <c r="E73" s="11">
        <v>1</v>
      </c>
      <c r="F73" s="29">
        <v>690.8216</v>
      </c>
    </row>
    <row r="74" ht="18" customHeight="1" spans="1:6">
      <c r="A74" s="11">
        <v>72</v>
      </c>
      <c r="B74" s="13" t="s">
        <v>515</v>
      </c>
      <c r="C74" s="13" t="s">
        <v>483</v>
      </c>
      <c r="D74" s="11" t="s">
        <v>67</v>
      </c>
      <c r="E74" s="11">
        <v>1</v>
      </c>
      <c r="F74" s="29">
        <v>1885.52</v>
      </c>
    </row>
    <row r="75" ht="18" customHeight="1" spans="1:6">
      <c r="A75" s="11">
        <v>73</v>
      </c>
      <c r="B75" s="13" t="s">
        <v>515</v>
      </c>
      <c r="C75" s="13" t="s">
        <v>484</v>
      </c>
      <c r="D75" s="11" t="s">
        <v>67</v>
      </c>
      <c r="E75" s="11">
        <v>1</v>
      </c>
      <c r="F75" s="29">
        <v>2706.76</v>
      </c>
    </row>
    <row r="76" ht="18" customHeight="1" spans="1:6">
      <c r="A76" s="11">
        <v>74</v>
      </c>
      <c r="B76" s="13" t="s">
        <v>515</v>
      </c>
      <c r="C76" s="13" t="s">
        <v>485</v>
      </c>
      <c r="D76" s="11" t="s">
        <v>67</v>
      </c>
      <c r="E76" s="11">
        <v>1</v>
      </c>
      <c r="F76" s="29">
        <v>3791.62</v>
      </c>
    </row>
    <row r="77" ht="18" customHeight="1" spans="1:6">
      <c r="A77" s="11">
        <v>75</v>
      </c>
      <c r="B77" s="13" t="s">
        <v>516</v>
      </c>
      <c r="C77" s="13" t="s">
        <v>487</v>
      </c>
      <c r="D77" s="11" t="s">
        <v>67</v>
      </c>
      <c r="E77" s="11">
        <v>1</v>
      </c>
      <c r="F77" s="29">
        <v>7.7714</v>
      </c>
    </row>
    <row r="78" ht="18" customHeight="1" spans="1:6">
      <c r="A78" s="11">
        <v>76</v>
      </c>
      <c r="B78" s="13" t="s">
        <v>516</v>
      </c>
      <c r="C78" s="13" t="s">
        <v>488</v>
      </c>
      <c r="D78" s="11" t="s">
        <v>67</v>
      </c>
      <c r="E78" s="11">
        <v>1</v>
      </c>
      <c r="F78" s="29">
        <v>38.4454</v>
      </c>
    </row>
    <row r="79" ht="18" customHeight="1" spans="1:6">
      <c r="A79" s="11">
        <v>77</v>
      </c>
      <c r="B79" s="13" t="s">
        <v>516</v>
      </c>
      <c r="C79" s="13" t="s">
        <v>489</v>
      </c>
      <c r="D79" s="11" t="s">
        <v>67</v>
      </c>
      <c r="E79" s="11">
        <v>1</v>
      </c>
      <c r="F79" s="29">
        <v>67.6788</v>
      </c>
    </row>
    <row r="80" ht="18" customHeight="1" spans="1:6">
      <c r="A80" s="11">
        <v>78</v>
      </c>
      <c r="B80" s="13" t="s">
        <v>516</v>
      </c>
      <c r="C80" s="13" t="s">
        <v>490</v>
      </c>
      <c r="D80" s="11" t="s">
        <v>67</v>
      </c>
      <c r="E80" s="11">
        <v>1</v>
      </c>
      <c r="F80" s="29">
        <v>97.0298</v>
      </c>
    </row>
    <row r="81" ht="18" customHeight="1" spans="1:6">
      <c r="A81" s="11">
        <v>79</v>
      </c>
      <c r="B81" s="13" t="s">
        <v>516</v>
      </c>
      <c r="C81" s="13" t="s">
        <v>491</v>
      </c>
      <c r="D81" s="11" t="s">
        <v>67</v>
      </c>
      <c r="E81" s="11">
        <v>1</v>
      </c>
      <c r="F81" s="29">
        <v>198.7734</v>
      </c>
    </row>
    <row r="82" ht="18" customHeight="1" spans="1:6">
      <c r="A82" s="11">
        <v>80</v>
      </c>
      <c r="B82" s="13" t="s">
        <v>516</v>
      </c>
      <c r="C82" s="13" t="s">
        <v>492</v>
      </c>
      <c r="D82" s="11" t="s">
        <v>67</v>
      </c>
      <c r="E82" s="11">
        <v>1</v>
      </c>
      <c r="F82" s="29">
        <v>534.345</v>
      </c>
    </row>
    <row r="83" ht="18" customHeight="1" spans="1:6">
      <c r="A83" s="11">
        <v>81</v>
      </c>
      <c r="B83" s="13" t="s">
        <v>516</v>
      </c>
      <c r="C83" s="13" t="s">
        <v>493</v>
      </c>
      <c r="D83" s="11" t="s">
        <v>67</v>
      </c>
      <c r="E83" s="11">
        <v>1</v>
      </c>
      <c r="F83" s="29">
        <v>1075.3246</v>
      </c>
    </row>
    <row r="84" ht="18" customHeight="1" spans="1:6">
      <c r="A84" s="11">
        <v>82</v>
      </c>
      <c r="B84" s="13" t="s">
        <v>516</v>
      </c>
      <c r="C84" s="13" t="s">
        <v>494</v>
      </c>
      <c r="D84" s="11" t="s">
        <v>67</v>
      </c>
      <c r="E84" s="11">
        <v>1</v>
      </c>
      <c r="F84" s="29">
        <v>1122.492</v>
      </c>
    </row>
    <row r="85" ht="18" customHeight="1" spans="1:6">
      <c r="A85" s="11">
        <v>83</v>
      </c>
      <c r="B85" s="13" t="s">
        <v>517</v>
      </c>
      <c r="C85" s="13" t="s">
        <v>459</v>
      </c>
      <c r="D85" s="11" t="s">
        <v>67</v>
      </c>
      <c r="E85" s="11">
        <v>1</v>
      </c>
      <c r="F85" s="29">
        <v>55.909</v>
      </c>
    </row>
    <row r="86" ht="18" customHeight="1" spans="1:6">
      <c r="A86" s="11">
        <v>84</v>
      </c>
      <c r="B86" s="13" t="s">
        <v>517</v>
      </c>
      <c r="C86" s="13" t="s">
        <v>460</v>
      </c>
      <c r="D86" s="11" t="s">
        <v>67</v>
      </c>
      <c r="E86" s="11">
        <v>1</v>
      </c>
      <c r="F86" s="29">
        <v>82.1044</v>
      </c>
    </row>
    <row r="87" ht="18" customHeight="1" spans="1:6">
      <c r="A87" s="11">
        <v>85</v>
      </c>
      <c r="B87" s="30" t="s">
        <v>517</v>
      </c>
      <c r="C87" s="13" t="s">
        <v>461</v>
      </c>
      <c r="D87" s="31" t="s">
        <v>67</v>
      </c>
      <c r="E87" s="31">
        <v>1</v>
      </c>
      <c r="F87" s="29">
        <v>95.2168</v>
      </c>
    </row>
    <row r="88" ht="18" customHeight="1" spans="1:6">
      <c r="A88" s="11">
        <v>86</v>
      </c>
      <c r="B88" s="13" t="s">
        <v>517</v>
      </c>
      <c r="C88" s="13" t="s">
        <v>462</v>
      </c>
      <c r="D88" s="11" t="s">
        <v>67</v>
      </c>
      <c r="E88" s="11">
        <v>1</v>
      </c>
      <c r="F88" s="29">
        <v>120.7654</v>
      </c>
    </row>
    <row r="89" ht="18" customHeight="1" spans="1:6">
      <c r="A89" s="11">
        <v>87</v>
      </c>
      <c r="B89" s="13" t="s">
        <v>517</v>
      </c>
      <c r="C89" s="13" t="s">
        <v>463</v>
      </c>
      <c r="D89" s="11" t="s">
        <v>67</v>
      </c>
      <c r="E89" s="11">
        <v>1</v>
      </c>
      <c r="F89" s="29">
        <v>147.6664</v>
      </c>
    </row>
    <row r="90" ht="18" customHeight="1" spans="1:6">
      <c r="A90" s="11">
        <v>88</v>
      </c>
      <c r="B90" s="13" t="s">
        <v>517</v>
      </c>
      <c r="C90" s="13" t="s">
        <v>464</v>
      </c>
      <c r="D90" s="11" t="s">
        <v>67</v>
      </c>
      <c r="E90" s="11">
        <v>1</v>
      </c>
      <c r="F90" s="29">
        <v>180.5748</v>
      </c>
    </row>
    <row r="91" ht="18" customHeight="1" spans="1:6">
      <c r="A91" s="11">
        <v>89</v>
      </c>
      <c r="B91" s="13" t="s">
        <v>517</v>
      </c>
      <c r="C91" s="13" t="s">
        <v>465</v>
      </c>
      <c r="D91" s="11" t="s">
        <v>67</v>
      </c>
      <c r="E91" s="11">
        <v>1</v>
      </c>
      <c r="F91" s="29">
        <v>330.26</v>
      </c>
    </row>
    <row r="92" ht="18" customHeight="1" spans="1:6">
      <c r="A92" s="11">
        <v>90</v>
      </c>
      <c r="B92" s="13" t="s">
        <v>517</v>
      </c>
      <c r="C92" s="13" t="s">
        <v>466</v>
      </c>
      <c r="D92" s="11" t="s">
        <v>67</v>
      </c>
      <c r="E92" s="11">
        <v>1</v>
      </c>
      <c r="F92" s="29">
        <v>450.8</v>
      </c>
    </row>
    <row r="93" ht="18" customHeight="1" spans="1:6">
      <c r="A93" s="11">
        <v>91</v>
      </c>
      <c r="B93" s="13" t="s">
        <v>517</v>
      </c>
      <c r="C93" s="13" t="s">
        <v>467</v>
      </c>
      <c r="D93" s="11" t="s">
        <v>67</v>
      </c>
      <c r="E93" s="11">
        <v>1</v>
      </c>
      <c r="F93" s="29">
        <v>600.74</v>
      </c>
    </row>
    <row r="94" ht="18" customHeight="1" spans="1:6">
      <c r="A94" s="11">
        <v>92</v>
      </c>
      <c r="B94" s="13" t="s">
        <v>517</v>
      </c>
      <c r="C94" s="13" t="s">
        <v>468</v>
      </c>
      <c r="D94" s="11" t="s">
        <v>67</v>
      </c>
      <c r="E94" s="11">
        <v>1</v>
      </c>
      <c r="F94" s="29">
        <v>780.08</v>
      </c>
    </row>
    <row r="95" ht="18" customHeight="1" spans="1:6">
      <c r="A95" s="11">
        <v>93</v>
      </c>
      <c r="B95" s="13" t="s">
        <v>517</v>
      </c>
      <c r="C95" s="13" t="s">
        <v>469</v>
      </c>
      <c r="D95" s="11" t="s">
        <v>67</v>
      </c>
      <c r="E95" s="11">
        <v>1</v>
      </c>
      <c r="F95" s="29">
        <v>940.8</v>
      </c>
    </row>
    <row r="96" ht="18" customHeight="1" spans="1:6">
      <c r="A96" s="11">
        <v>94</v>
      </c>
      <c r="B96" s="13" t="s">
        <v>517</v>
      </c>
      <c r="C96" s="13" t="s">
        <v>496</v>
      </c>
      <c r="D96" s="11" t="s">
        <v>67</v>
      </c>
      <c r="E96" s="11">
        <v>1</v>
      </c>
      <c r="F96" s="29">
        <v>1242.64</v>
      </c>
    </row>
    <row r="97" ht="18" customHeight="1" spans="1:6">
      <c r="A97" s="11">
        <v>95</v>
      </c>
      <c r="B97" s="13" t="s">
        <v>517</v>
      </c>
      <c r="C97" s="13" t="s">
        <v>497</v>
      </c>
      <c r="D97" s="11" t="s">
        <v>67</v>
      </c>
      <c r="E97" s="11">
        <v>1</v>
      </c>
      <c r="F97" s="29">
        <v>1479.8</v>
      </c>
    </row>
    <row r="98" ht="18" customHeight="1" spans="1:6">
      <c r="A98" s="11">
        <v>96</v>
      </c>
      <c r="B98" s="13" t="s">
        <v>517</v>
      </c>
      <c r="C98" s="13" t="s">
        <v>471</v>
      </c>
      <c r="D98" s="11" t="s">
        <v>67</v>
      </c>
      <c r="E98" s="11">
        <v>1</v>
      </c>
      <c r="F98" s="29">
        <v>2013.9</v>
      </c>
    </row>
    <row r="99" ht="18" customHeight="1" spans="1:6">
      <c r="A99" s="11">
        <v>97</v>
      </c>
      <c r="B99" s="13" t="s">
        <v>517</v>
      </c>
      <c r="C99" s="13" t="s">
        <v>472</v>
      </c>
      <c r="D99" s="11" t="s">
        <v>67</v>
      </c>
      <c r="E99" s="11">
        <v>1</v>
      </c>
      <c r="F99" s="29">
        <v>3271.24</v>
      </c>
    </row>
    <row r="100" ht="18" customHeight="1" spans="1:6">
      <c r="A100" s="11">
        <v>98</v>
      </c>
      <c r="B100" s="13" t="s">
        <v>517</v>
      </c>
      <c r="C100" s="13" t="s">
        <v>473</v>
      </c>
      <c r="D100" s="11" t="s">
        <v>67</v>
      </c>
      <c r="E100" s="11">
        <v>1</v>
      </c>
      <c r="F100" s="29">
        <v>5841.78</v>
      </c>
    </row>
    <row r="101" ht="18" customHeight="1" spans="1:6">
      <c r="A101" s="11">
        <v>99</v>
      </c>
      <c r="B101" s="13" t="s">
        <v>518</v>
      </c>
      <c r="C101" s="13" t="s">
        <v>499</v>
      </c>
      <c r="D101" s="11" t="s">
        <v>67</v>
      </c>
      <c r="E101" s="11">
        <v>1</v>
      </c>
      <c r="F101" s="29">
        <v>176.6352</v>
      </c>
    </row>
    <row r="102" ht="18" customHeight="1" spans="1:6">
      <c r="A102" s="11">
        <v>100</v>
      </c>
      <c r="B102" s="13" t="s">
        <v>518</v>
      </c>
      <c r="C102" s="13" t="s">
        <v>500</v>
      </c>
      <c r="D102" s="11" t="s">
        <v>67</v>
      </c>
      <c r="E102" s="11">
        <v>1</v>
      </c>
      <c r="F102" s="29">
        <v>221.6466</v>
      </c>
    </row>
    <row r="103" ht="18" customHeight="1" spans="1:6">
      <c r="A103" s="11">
        <v>101</v>
      </c>
      <c r="B103" s="13" t="s">
        <v>518</v>
      </c>
      <c r="C103" s="13" t="s">
        <v>501</v>
      </c>
      <c r="D103" s="11" t="s">
        <v>67</v>
      </c>
      <c r="E103" s="11">
        <v>1</v>
      </c>
      <c r="F103" s="29">
        <v>356.671</v>
      </c>
    </row>
    <row r="104" ht="18" customHeight="1" spans="1:6">
      <c r="A104" s="11">
        <v>102</v>
      </c>
      <c r="B104" s="13" t="s">
        <v>518</v>
      </c>
      <c r="C104" s="13" t="s">
        <v>502</v>
      </c>
      <c r="D104" s="11" t="s">
        <v>67</v>
      </c>
      <c r="E104" s="11">
        <v>1</v>
      </c>
      <c r="F104" s="29">
        <v>657.2076</v>
      </c>
    </row>
    <row r="105" ht="18" customHeight="1" spans="1:6">
      <c r="A105" s="11">
        <v>103</v>
      </c>
      <c r="B105" s="13" t="s">
        <v>518</v>
      </c>
      <c r="C105" s="13" t="s">
        <v>503</v>
      </c>
      <c r="D105" s="11" t="s">
        <v>67</v>
      </c>
      <c r="E105" s="11">
        <v>1</v>
      </c>
      <c r="F105" s="29">
        <v>957.7834</v>
      </c>
    </row>
    <row r="106" ht="18" customHeight="1" spans="1:6">
      <c r="A106" s="11">
        <v>104</v>
      </c>
      <c r="B106" s="13" t="s">
        <v>518</v>
      </c>
      <c r="C106" s="13" t="s">
        <v>504</v>
      </c>
      <c r="D106" s="11" t="s">
        <v>67</v>
      </c>
      <c r="E106" s="11">
        <v>1</v>
      </c>
      <c r="F106" s="29">
        <v>1263.3474</v>
      </c>
    </row>
    <row r="107" ht="18" customHeight="1" spans="1:6">
      <c r="A107" s="11">
        <v>105</v>
      </c>
      <c r="B107" s="13" t="s">
        <v>518</v>
      </c>
      <c r="C107" s="13" t="s">
        <v>505</v>
      </c>
      <c r="D107" s="11" t="s">
        <v>67</v>
      </c>
      <c r="E107" s="11">
        <v>1</v>
      </c>
      <c r="F107" s="29">
        <v>1843.6152</v>
      </c>
    </row>
    <row r="108" ht="18" customHeight="1" spans="1:6">
      <c r="A108" s="11">
        <v>106</v>
      </c>
      <c r="B108" s="13" t="s">
        <v>518</v>
      </c>
      <c r="C108" s="13" t="s">
        <v>506</v>
      </c>
      <c r="D108" s="11" t="s">
        <v>67</v>
      </c>
      <c r="E108" s="11">
        <v>1</v>
      </c>
      <c r="F108" s="29">
        <v>2794.96</v>
      </c>
    </row>
    <row r="109" ht="18" customHeight="1" spans="1:6">
      <c r="A109" s="11">
        <v>107</v>
      </c>
      <c r="B109" s="13" t="s">
        <v>518</v>
      </c>
      <c r="C109" s="13" t="s">
        <v>507</v>
      </c>
      <c r="D109" s="11" t="s">
        <v>67</v>
      </c>
      <c r="E109" s="11">
        <v>1</v>
      </c>
      <c r="F109" s="29">
        <v>4024.86</v>
      </c>
    </row>
    <row r="110" ht="18" customHeight="1" spans="1:6">
      <c r="A110" s="11">
        <v>108</v>
      </c>
      <c r="B110" s="13" t="s">
        <v>518</v>
      </c>
      <c r="C110" s="13" t="s">
        <v>508</v>
      </c>
      <c r="D110" s="11" t="s">
        <v>67</v>
      </c>
      <c r="E110" s="11">
        <v>1</v>
      </c>
      <c r="F110" s="29">
        <v>5820.22</v>
      </c>
    </row>
    <row r="111" ht="18" customHeight="1" spans="1:6">
      <c r="A111" s="11">
        <v>109</v>
      </c>
      <c r="B111" s="13" t="s">
        <v>518</v>
      </c>
      <c r="C111" s="13" t="s">
        <v>509</v>
      </c>
      <c r="D111" s="11" t="s">
        <v>67</v>
      </c>
      <c r="E111" s="11">
        <v>1</v>
      </c>
      <c r="F111" s="29">
        <v>7691.04</v>
      </c>
    </row>
    <row r="112" ht="18" customHeight="1" spans="1:6">
      <c r="A112" s="11">
        <v>110</v>
      </c>
      <c r="B112" s="13" t="s">
        <v>518</v>
      </c>
      <c r="C112" s="13" t="s">
        <v>510</v>
      </c>
      <c r="D112" s="11" t="s">
        <v>67</v>
      </c>
      <c r="E112" s="11">
        <v>1</v>
      </c>
      <c r="F112" s="29">
        <v>10234.14</v>
      </c>
    </row>
    <row r="113" ht="18" customHeight="1" spans="1:6">
      <c r="A113" s="11">
        <v>111</v>
      </c>
      <c r="B113" s="13" t="s">
        <v>518</v>
      </c>
      <c r="C113" s="13" t="s">
        <v>511</v>
      </c>
      <c r="D113" s="11" t="s">
        <v>67</v>
      </c>
      <c r="E113" s="11">
        <v>1</v>
      </c>
      <c r="F113" s="29">
        <v>12646.9</v>
      </c>
    </row>
    <row r="114" ht="18" customHeight="1" spans="1:6">
      <c r="A114" s="11">
        <v>112</v>
      </c>
      <c r="B114" s="13" t="s">
        <v>518</v>
      </c>
      <c r="C114" s="13" t="s">
        <v>512</v>
      </c>
      <c r="D114" s="11" t="s">
        <v>67</v>
      </c>
      <c r="E114" s="11">
        <v>1</v>
      </c>
      <c r="F114" s="29">
        <v>20500.62</v>
      </c>
    </row>
    <row r="115" ht="18" customHeight="1" spans="1:6">
      <c r="A115" s="11">
        <v>113</v>
      </c>
      <c r="B115" s="13" t="s">
        <v>519</v>
      </c>
      <c r="C115" s="13" t="s">
        <v>459</v>
      </c>
      <c r="D115" s="11" t="s">
        <v>67</v>
      </c>
      <c r="E115" s="11">
        <v>1</v>
      </c>
      <c r="F115" s="29">
        <v>207.123</v>
      </c>
    </row>
    <row r="116" ht="18" customHeight="1" spans="1:6">
      <c r="A116" s="11">
        <v>114</v>
      </c>
      <c r="B116" s="13" t="s">
        <v>519</v>
      </c>
      <c r="C116" s="13" t="s">
        <v>460</v>
      </c>
      <c r="D116" s="11" t="s">
        <v>67</v>
      </c>
      <c r="E116" s="11">
        <v>1</v>
      </c>
      <c r="F116" s="29">
        <v>271.068</v>
      </c>
    </row>
    <row r="117" ht="18" customHeight="1" spans="1:6">
      <c r="A117" s="11">
        <v>115</v>
      </c>
      <c r="B117" s="13" t="s">
        <v>519</v>
      </c>
      <c r="C117" s="13" t="s">
        <v>461</v>
      </c>
      <c r="D117" s="11" t="s">
        <v>67</v>
      </c>
      <c r="E117" s="11">
        <v>1</v>
      </c>
      <c r="F117" s="29">
        <v>311.9928</v>
      </c>
    </row>
    <row r="118" ht="18" customHeight="1" spans="1:6">
      <c r="A118" s="11">
        <v>116</v>
      </c>
      <c r="B118" s="13" t="s">
        <v>519</v>
      </c>
      <c r="C118" s="13" t="s">
        <v>462</v>
      </c>
      <c r="D118" s="11" t="s">
        <v>67</v>
      </c>
      <c r="E118" s="11">
        <v>1</v>
      </c>
      <c r="F118" s="29">
        <v>395.0576</v>
      </c>
    </row>
    <row r="119" ht="18" customHeight="1" spans="1:6">
      <c r="A119" s="11">
        <v>117</v>
      </c>
      <c r="B119" s="13" t="s">
        <v>519</v>
      </c>
      <c r="C119" s="13" t="s">
        <v>463</v>
      </c>
      <c r="D119" s="11" t="s">
        <v>67</v>
      </c>
      <c r="E119" s="11">
        <v>1</v>
      </c>
      <c r="F119" s="29">
        <v>467.558</v>
      </c>
    </row>
    <row r="120" ht="18" customHeight="1" spans="1:6">
      <c r="A120" s="11">
        <v>118</v>
      </c>
      <c r="B120" s="13" t="s">
        <v>519</v>
      </c>
      <c r="C120" s="13" t="s">
        <v>464</v>
      </c>
      <c r="D120" s="11" t="s">
        <v>67</v>
      </c>
      <c r="E120" s="11">
        <v>1</v>
      </c>
      <c r="F120" s="29">
        <v>555.1602</v>
      </c>
    </row>
    <row r="121" ht="18" customHeight="1" spans="1:6">
      <c r="A121" s="11">
        <v>119</v>
      </c>
      <c r="B121" s="13" t="s">
        <v>519</v>
      </c>
      <c r="C121" s="13" t="s">
        <v>465</v>
      </c>
      <c r="D121" s="11" t="s">
        <v>67</v>
      </c>
      <c r="E121" s="11">
        <v>1</v>
      </c>
      <c r="F121" s="29">
        <v>754.796</v>
      </c>
    </row>
    <row r="122" ht="18" customHeight="1" spans="1:6">
      <c r="A122" s="11">
        <v>120</v>
      </c>
      <c r="B122" s="13" t="s">
        <v>519</v>
      </c>
      <c r="C122" s="13" t="s">
        <v>466</v>
      </c>
      <c r="D122" s="11" t="s">
        <v>67</v>
      </c>
      <c r="E122" s="11">
        <v>1</v>
      </c>
      <c r="F122" s="29">
        <v>1226.8816</v>
      </c>
    </row>
    <row r="123" ht="18" customHeight="1" spans="1:6">
      <c r="A123" s="11">
        <v>121</v>
      </c>
      <c r="B123" s="13" t="s">
        <v>519</v>
      </c>
      <c r="C123" s="13" t="s">
        <v>467</v>
      </c>
      <c r="D123" s="11" t="s">
        <v>67</v>
      </c>
      <c r="E123" s="11">
        <v>1</v>
      </c>
      <c r="F123" s="29">
        <v>1487.395</v>
      </c>
    </row>
    <row r="124" ht="18" customHeight="1" spans="1:6">
      <c r="A124" s="11">
        <v>122</v>
      </c>
      <c r="B124" s="13" t="s">
        <v>519</v>
      </c>
      <c r="C124" s="13" t="s">
        <v>468</v>
      </c>
      <c r="D124" s="11" t="s">
        <v>67</v>
      </c>
      <c r="E124" s="11">
        <v>1</v>
      </c>
      <c r="F124" s="29">
        <v>1816.92</v>
      </c>
    </row>
    <row r="125" ht="18" customHeight="1" spans="1:6">
      <c r="A125" s="11">
        <v>123</v>
      </c>
      <c r="B125" s="13" t="s">
        <v>519</v>
      </c>
      <c r="C125" s="13" t="s">
        <v>469</v>
      </c>
      <c r="D125" s="11" t="s">
        <v>67</v>
      </c>
      <c r="E125" s="11">
        <v>1</v>
      </c>
      <c r="F125" s="29">
        <v>2208.92</v>
      </c>
    </row>
    <row r="126" ht="18" customHeight="1" spans="1:6">
      <c r="A126" s="11">
        <v>124</v>
      </c>
      <c r="B126" s="13" t="s">
        <v>519</v>
      </c>
      <c r="C126" s="13" t="s">
        <v>497</v>
      </c>
      <c r="D126" s="11" t="s">
        <v>67</v>
      </c>
      <c r="E126" s="11">
        <v>1</v>
      </c>
      <c r="F126" s="29">
        <v>3308.48</v>
      </c>
    </row>
    <row r="127" ht="18" customHeight="1" spans="1:6">
      <c r="A127" s="11">
        <v>125</v>
      </c>
      <c r="B127" s="13" t="s">
        <v>519</v>
      </c>
      <c r="C127" s="13" t="s">
        <v>471</v>
      </c>
      <c r="D127" s="11" t="s">
        <v>67</v>
      </c>
      <c r="E127" s="11">
        <v>1</v>
      </c>
      <c r="F127" s="29">
        <v>4287.5</v>
      </c>
    </row>
    <row r="128" ht="18" customHeight="1" spans="1:6">
      <c r="A128" s="11">
        <v>126</v>
      </c>
      <c r="B128" s="13" t="s">
        <v>519</v>
      </c>
      <c r="C128" s="13" t="s">
        <v>472</v>
      </c>
      <c r="D128" s="11" t="s">
        <v>67</v>
      </c>
      <c r="E128" s="11">
        <v>1</v>
      </c>
      <c r="F128" s="29">
        <v>6631.66</v>
      </c>
    </row>
    <row r="129" ht="18" customHeight="1" spans="1:6">
      <c r="A129" s="11">
        <v>127</v>
      </c>
      <c r="B129" s="13" t="s">
        <v>519</v>
      </c>
      <c r="C129" s="13" t="s">
        <v>473</v>
      </c>
      <c r="D129" s="11" t="s">
        <v>67</v>
      </c>
      <c r="E129" s="11">
        <v>1</v>
      </c>
      <c r="F129" s="29">
        <v>8347.64</v>
      </c>
    </row>
    <row r="130" ht="18" customHeight="1" spans="1:6">
      <c r="A130" s="11">
        <v>128</v>
      </c>
      <c r="B130" s="13" t="s">
        <v>520</v>
      </c>
      <c r="C130" s="13" t="s">
        <v>479</v>
      </c>
      <c r="D130" s="11" t="s">
        <v>67</v>
      </c>
      <c r="E130" s="11">
        <v>1</v>
      </c>
      <c r="F130" s="29">
        <v>106.4868</v>
      </c>
    </row>
    <row r="131" ht="18" customHeight="1" spans="1:6">
      <c r="A131" s="11">
        <v>129</v>
      </c>
      <c r="B131" s="13" t="s">
        <v>520</v>
      </c>
      <c r="C131" s="13" t="s">
        <v>480</v>
      </c>
      <c r="D131" s="11" t="s">
        <v>67</v>
      </c>
      <c r="E131" s="11">
        <v>1</v>
      </c>
      <c r="F131" s="29">
        <v>218.6282</v>
      </c>
    </row>
    <row r="132" ht="18" customHeight="1" spans="1:6">
      <c r="A132" s="11">
        <v>130</v>
      </c>
      <c r="B132" s="13" t="s">
        <v>520</v>
      </c>
      <c r="C132" s="13" t="s">
        <v>481</v>
      </c>
      <c r="D132" s="11" t="s">
        <v>67</v>
      </c>
      <c r="E132" s="11">
        <v>1</v>
      </c>
      <c r="F132" s="29">
        <v>429.7006</v>
      </c>
    </row>
    <row r="133" ht="18" customHeight="1" spans="1:6">
      <c r="A133" s="11">
        <v>131</v>
      </c>
      <c r="B133" s="13" t="s">
        <v>520</v>
      </c>
      <c r="C133" s="13" t="s">
        <v>482</v>
      </c>
      <c r="D133" s="11" t="s">
        <v>67</v>
      </c>
      <c r="E133" s="11">
        <v>1</v>
      </c>
      <c r="F133" s="29">
        <v>690.8216</v>
      </c>
    </row>
    <row r="134" ht="18" customHeight="1" spans="1:6">
      <c r="A134" s="11">
        <v>132</v>
      </c>
      <c r="B134" s="13" t="s">
        <v>520</v>
      </c>
      <c r="C134" s="13" t="s">
        <v>483</v>
      </c>
      <c r="D134" s="11" t="s">
        <v>67</v>
      </c>
      <c r="E134" s="11">
        <v>1</v>
      </c>
      <c r="F134" s="29">
        <v>1885.52</v>
      </c>
    </row>
    <row r="135" ht="18" customHeight="1" spans="1:6">
      <c r="A135" s="11">
        <v>133</v>
      </c>
      <c r="B135" s="13" t="s">
        <v>520</v>
      </c>
      <c r="C135" s="13" t="s">
        <v>484</v>
      </c>
      <c r="D135" s="11" t="s">
        <v>67</v>
      </c>
      <c r="E135" s="11">
        <v>1</v>
      </c>
      <c r="F135" s="29">
        <v>2671.48</v>
      </c>
    </row>
    <row r="136" ht="18" customHeight="1" spans="1:6">
      <c r="A136" s="11">
        <v>134</v>
      </c>
      <c r="B136" s="13" t="s">
        <v>520</v>
      </c>
      <c r="C136" s="13" t="s">
        <v>485</v>
      </c>
      <c r="D136" s="11" t="s">
        <v>67</v>
      </c>
      <c r="E136" s="11">
        <v>1</v>
      </c>
      <c r="F136" s="29">
        <v>3791.62</v>
      </c>
    </row>
    <row r="137" ht="18" customHeight="1" spans="1:6">
      <c r="A137" s="11">
        <v>135</v>
      </c>
      <c r="B137" s="13" t="s">
        <v>521</v>
      </c>
      <c r="C137" s="13" t="s">
        <v>522</v>
      </c>
      <c r="D137" s="11" t="s">
        <v>67</v>
      </c>
      <c r="E137" s="11">
        <v>1</v>
      </c>
      <c r="F137" s="29">
        <v>7.7714</v>
      </c>
    </row>
    <row r="138" ht="18" customHeight="1" spans="1:6">
      <c r="A138" s="11">
        <v>136</v>
      </c>
      <c r="B138" s="13" t="s">
        <v>521</v>
      </c>
      <c r="C138" s="13" t="s">
        <v>523</v>
      </c>
      <c r="D138" s="11" t="s">
        <v>67</v>
      </c>
      <c r="E138" s="11">
        <v>1</v>
      </c>
      <c r="F138" s="29">
        <v>38.4454</v>
      </c>
    </row>
    <row r="139" ht="18" customHeight="1" spans="1:6">
      <c r="A139" s="11">
        <v>137</v>
      </c>
      <c r="B139" s="13" t="s">
        <v>521</v>
      </c>
      <c r="C139" s="13" t="s">
        <v>524</v>
      </c>
      <c r="D139" s="11" t="s">
        <v>67</v>
      </c>
      <c r="E139" s="11">
        <v>1</v>
      </c>
      <c r="F139" s="29">
        <v>67.6788</v>
      </c>
    </row>
    <row r="140" ht="18" customHeight="1" spans="1:6">
      <c r="A140" s="11">
        <v>138</v>
      </c>
      <c r="B140" s="13" t="s">
        <v>521</v>
      </c>
      <c r="C140" s="13" t="s">
        <v>490</v>
      </c>
      <c r="D140" s="11" t="s">
        <v>67</v>
      </c>
      <c r="E140" s="11">
        <v>1</v>
      </c>
      <c r="F140" s="29">
        <v>97.0298</v>
      </c>
    </row>
    <row r="141" ht="18" customHeight="1" spans="1:6">
      <c r="A141" s="11">
        <v>139</v>
      </c>
      <c r="B141" s="13" t="s">
        <v>521</v>
      </c>
      <c r="C141" s="13" t="s">
        <v>491</v>
      </c>
      <c r="D141" s="11" t="s">
        <v>67</v>
      </c>
      <c r="E141" s="11">
        <v>1</v>
      </c>
      <c r="F141" s="29">
        <v>198.7734</v>
      </c>
    </row>
    <row r="142" ht="18" customHeight="1" spans="1:6">
      <c r="A142" s="11">
        <v>140</v>
      </c>
      <c r="B142" s="13" t="s">
        <v>521</v>
      </c>
      <c r="C142" s="13" t="s">
        <v>492</v>
      </c>
      <c r="D142" s="11" t="s">
        <v>67</v>
      </c>
      <c r="E142" s="11">
        <v>1</v>
      </c>
      <c r="F142" s="29">
        <v>534.345</v>
      </c>
    </row>
    <row r="143" ht="18" customHeight="1" spans="1:6">
      <c r="A143" s="11">
        <v>141</v>
      </c>
      <c r="B143" s="13" t="s">
        <v>521</v>
      </c>
      <c r="C143" s="13" t="s">
        <v>493</v>
      </c>
      <c r="D143" s="11" t="s">
        <v>67</v>
      </c>
      <c r="E143" s="11">
        <v>1</v>
      </c>
      <c r="F143" s="29">
        <v>1075.3246</v>
      </c>
    </row>
    <row r="144" ht="18" customHeight="1" spans="1:6">
      <c r="A144" s="11">
        <v>142</v>
      </c>
      <c r="B144" s="13" t="s">
        <v>521</v>
      </c>
      <c r="C144" s="13" t="s">
        <v>494</v>
      </c>
      <c r="D144" s="11" t="s">
        <v>67</v>
      </c>
      <c r="E144" s="11">
        <v>1</v>
      </c>
      <c r="F144" s="29">
        <v>1122.492</v>
      </c>
    </row>
    <row r="145" ht="18" customHeight="1" spans="1:6">
      <c r="A145" s="11">
        <v>143</v>
      </c>
      <c r="B145" s="13" t="s">
        <v>525</v>
      </c>
      <c r="C145" s="13" t="s">
        <v>459</v>
      </c>
      <c r="D145" s="11" t="s">
        <v>67</v>
      </c>
      <c r="E145" s="11">
        <v>1</v>
      </c>
      <c r="F145" s="29">
        <v>55.909</v>
      </c>
    </row>
    <row r="146" ht="18" customHeight="1" spans="1:6">
      <c r="A146" s="11">
        <v>144</v>
      </c>
      <c r="B146" s="13" t="s">
        <v>525</v>
      </c>
      <c r="C146" s="13" t="s">
        <v>460</v>
      </c>
      <c r="D146" s="11" t="s">
        <v>67</v>
      </c>
      <c r="E146" s="11">
        <v>1</v>
      </c>
      <c r="F146" s="29">
        <v>82.1044</v>
      </c>
    </row>
    <row r="147" ht="18" customHeight="1" spans="1:6">
      <c r="A147" s="11">
        <v>145</v>
      </c>
      <c r="B147" s="13" t="s">
        <v>525</v>
      </c>
      <c r="C147" s="13" t="s">
        <v>461</v>
      </c>
      <c r="D147" s="11" t="s">
        <v>67</v>
      </c>
      <c r="E147" s="11">
        <v>1</v>
      </c>
      <c r="F147" s="29">
        <v>95.2168</v>
      </c>
    </row>
    <row r="148" ht="18" customHeight="1" spans="1:6">
      <c r="A148" s="11">
        <v>146</v>
      </c>
      <c r="B148" s="13" t="s">
        <v>525</v>
      </c>
      <c r="C148" s="13" t="s">
        <v>462</v>
      </c>
      <c r="D148" s="11" t="s">
        <v>67</v>
      </c>
      <c r="E148" s="11">
        <v>1</v>
      </c>
      <c r="F148" s="29">
        <v>120.7654</v>
      </c>
    </row>
    <row r="149" ht="18" customHeight="1" spans="1:6">
      <c r="A149" s="11">
        <v>147</v>
      </c>
      <c r="B149" s="13" t="s">
        <v>525</v>
      </c>
      <c r="C149" s="13" t="s">
        <v>463</v>
      </c>
      <c r="D149" s="11" t="s">
        <v>67</v>
      </c>
      <c r="E149" s="11">
        <v>1</v>
      </c>
      <c r="F149" s="29">
        <v>147.6664</v>
      </c>
    </row>
    <row r="150" ht="18" customHeight="1" spans="1:6">
      <c r="A150" s="11">
        <v>148</v>
      </c>
      <c r="B150" s="13" t="s">
        <v>525</v>
      </c>
      <c r="C150" s="13" t="s">
        <v>464</v>
      </c>
      <c r="D150" s="11" t="s">
        <v>67</v>
      </c>
      <c r="E150" s="11">
        <v>1</v>
      </c>
      <c r="F150" s="29">
        <v>180.5748</v>
      </c>
    </row>
    <row r="151" ht="18" customHeight="1" spans="1:6">
      <c r="A151" s="11">
        <v>149</v>
      </c>
      <c r="B151" s="13" t="s">
        <v>525</v>
      </c>
      <c r="C151" s="13" t="s">
        <v>465</v>
      </c>
      <c r="D151" s="11" t="s">
        <v>67</v>
      </c>
      <c r="E151" s="11">
        <v>1</v>
      </c>
      <c r="F151" s="29">
        <v>333.7488</v>
      </c>
    </row>
    <row r="152" ht="18" customHeight="1" spans="1:6">
      <c r="A152" s="11">
        <v>150</v>
      </c>
      <c r="B152" s="13" t="s">
        <v>525</v>
      </c>
      <c r="C152" s="13" t="s">
        <v>466</v>
      </c>
      <c r="D152" s="11" t="s">
        <v>67</v>
      </c>
      <c r="E152" s="11">
        <v>1</v>
      </c>
      <c r="F152" s="29">
        <v>455.8666</v>
      </c>
    </row>
    <row r="153" ht="18" customHeight="1" spans="1:6">
      <c r="A153" s="11">
        <v>151</v>
      </c>
      <c r="B153" s="13" t="s">
        <v>525</v>
      </c>
      <c r="C153" s="13" t="s">
        <v>467</v>
      </c>
      <c r="D153" s="11" t="s">
        <v>67</v>
      </c>
      <c r="E153" s="11">
        <v>1</v>
      </c>
      <c r="F153" s="29">
        <v>606.7866</v>
      </c>
    </row>
    <row r="154" ht="18" customHeight="1" spans="1:6">
      <c r="A154" s="11">
        <v>152</v>
      </c>
      <c r="B154" s="13" t="s">
        <v>525</v>
      </c>
      <c r="C154" s="13" t="s">
        <v>468</v>
      </c>
      <c r="D154" s="11" t="s">
        <v>67</v>
      </c>
      <c r="E154" s="11">
        <v>1</v>
      </c>
      <c r="F154" s="29">
        <v>787.3908</v>
      </c>
    </row>
    <row r="155" ht="18" customHeight="1" spans="1:6">
      <c r="A155" s="11">
        <v>153</v>
      </c>
      <c r="B155" s="13" t="s">
        <v>525</v>
      </c>
      <c r="C155" s="13" t="s">
        <v>469</v>
      </c>
      <c r="D155" s="11" t="s">
        <v>67</v>
      </c>
      <c r="E155" s="11">
        <v>1</v>
      </c>
      <c r="F155" s="29">
        <v>949.6396</v>
      </c>
    </row>
    <row r="156" ht="18" customHeight="1" spans="1:6">
      <c r="A156" s="11">
        <v>154</v>
      </c>
      <c r="B156" s="13" t="s">
        <v>525</v>
      </c>
      <c r="C156" s="13" t="s">
        <v>496</v>
      </c>
      <c r="D156" s="11" t="s">
        <v>67</v>
      </c>
      <c r="E156" s="11">
        <v>1</v>
      </c>
      <c r="F156" s="29">
        <v>1242.64</v>
      </c>
    </row>
    <row r="157" ht="18" customHeight="1" spans="1:6">
      <c r="A157" s="11">
        <v>155</v>
      </c>
      <c r="B157" s="13" t="s">
        <v>525</v>
      </c>
      <c r="C157" s="13" t="s">
        <v>497</v>
      </c>
      <c r="D157" s="11" t="s">
        <v>67</v>
      </c>
      <c r="E157" s="11">
        <v>1</v>
      </c>
      <c r="F157" s="29">
        <v>1479.8</v>
      </c>
    </row>
    <row r="158" ht="18" customHeight="1" spans="1:6">
      <c r="A158" s="11">
        <v>156</v>
      </c>
      <c r="B158" s="13" t="s">
        <v>525</v>
      </c>
      <c r="C158" s="13" t="s">
        <v>471</v>
      </c>
      <c r="D158" s="11" t="s">
        <v>67</v>
      </c>
      <c r="E158" s="11">
        <v>1</v>
      </c>
      <c r="F158" s="29">
        <v>2013.9</v>
      </c>
    </row>
    <row r="159" ht="18" customHeight="1" spans="1:6">
      <c r="A159" s="11">
        <v>157</v>
      </c>
      <c r="B159" s="13" t="s">
        <v>525</v>
      </c>
      <c r="C159" s="13" t="s">
        <v>472</v>
      </c>
      <c r="D159" s="11" t="s">
        <v>67</v>
      </c>
      <c r="E159" s="11">
        <v>1</v>
      </c>
      <c r="F159" s="29">
        <v>3271.24</v>
      </c>
    </row>
    <row r="160" ht="18" customHeight="1" spans="1:6">
      <c r="A160" s="11">
        <v>158</v>
      </c>
      <c r="B160" s="13" t="s">
        <v>525</v>
      </c>
      <c r="C160" s="13" t="s">
        <v>473</v>
      </c>
      <c r="D160" s="11" t="s">
        <v>67</v>
      </c>
      <c r="E160" s="11">
        <v>1</v>
      </c>
      <c r="F160" s="29">
        <v>5841.78</v>
      </c>
    </row>
    <row r="161" ht="18" customHeight="1" spans="1:6">
      <c r="A161" s="11">
        <v>159</v>
      </c>
      <c r="B161" s="13" t="s">
        <v>526</v>
      </c>
      <c r="C161" s="13" t="s">
        <v>499</v>
      </c>
      <c r="D161" s="11" t="s">
        <v>67</v>
      </c>
      <c r="E161" s="11">
        <v>1</v>
      </c>
      <c r="F161" s="29">
        <v>174.44</v>
      </c>
    </row>
    <row r="162" ht="18" customHeight="1" spans="1:6">
      <c r="A162" s="11">
        <v>160</v>
      </c>
      <c r="B162" s="13" t="s">
        <v>526</v>
      </c>
      <c r="C162" s="13" t="s">
        <v>500</v>
      </c>
      <c r="D162" s="11" t="s">
        <v>67</v>
      </c>
      <c r="E162" s="11">
        <v>1</v>
      </c>
      <c r="F162" s="29">
        <v>219.52</v>
      </c>
    </row>
    <row r="163" ht="18" customHeight="1" spans="1:6">
      <c r="A163" s="11">
        <v>161</v>
      </c>
      <c r="B163" s="13" t="s">
        <v>526</v>
      </c>
      <c r="C163" s="13" t="s">
        <v>501</v>
      </c>
      <c r="D163" s="11" t="s">
        <v>67</v>
      </c>
      <c r="E163" s="11">
        <v>1</v>
      </c>
      <c r="F163" s="29">
        <v>352.8</v>
      </c>
    </row>
    <row r="164" ht="18" customHeight="1" spans="1:6">
      <c r="A164" s="11">
        <v>162</v>
      </c>
      <c r="B164" s="13" t="s">
        <v>526</v>
      </c>
      <c r="C164" s="13" t="s">
        <v>502</v>
      </c>
      <c r="D164" s="11" t="s">
        <v>67</v>
      </c>
      <c r="E164" s="11">
        <v>1</v>
      </c>
      <c r="F164" s="29">
        <v>650.72</v>
      </c>
    </row>
    <row r="165" ht="18" customHeight="1" spans="1:6">
      <c r="A165" s="11">
        <v>163</v>
      </c>
      <c r="B165" s="13" t="s">
        <v>526</v>
      </c>
      <c r="C165" s="13" t="s">
        <v>503</v>
      </c>
      <c r="D165" s="11" t="s">
        <v>67</v>
      </c>
      <c r="E165" s="11">
        <v>1</v>
      </c>
      <c r="F165" s="29">
        <v>948.64</v>
      </c>
    </row>
    <row r="166" ht="18" customHeight="1" spans="1:6">
      <c r="A166" s="11">
        <v>164</v>
      </c>
      <c r="B166" s="13" t="s">
        <v>526</v>
      </c>
      <c r="C166" s="13" t="s">
        <v>504</v>
      </c>
      <c r="D166" s="11" t="s">
        <v>67</v>
      </c>
      <c r="E166" s="11">
        <v>1</v>
      </c>
      <c r="F166" s="29">
        <v>1251.46</v>
      </c>
    </row>
    <row r="167" ht="18" customHeight="1" spans="1:6">
      <c r="A167" s="11">
        <v>165</v>
      </c>
      <c r="B167" s="13" t="s">
        <v>526</v>
      </c>
      <c r="C167" s="13" t="s">
        <v>505</v>
      </c>
      <c r="D167" s="11" t="s">
        <v>67</v>
      </c>
      <c r="E167" s="11">
        <v>1</v>
      </c>
      <c r="F167" s="29">
        <v>1826.72</v>
      </c>
    </row>
    <row r="168" ht="18" customHeight="1" spans="1:6">
      <c r="A168" s="11">
        <v>166</v>
      </c>
      <c r="B168" s="13" t="s">
        <v>526</v>
      </c>
      <c r="C168" s="13" t="s">
        <v>506</v>
      </c>
      <c r="D168" s="11" t="s">
        <v>67</v>
      </c>
      <c r="E168" s="11">
        <v>1</v>
      </c>
      <c r="F168" s="29">
        <v>2794.96</v>
      </c>
    </row>
    <row r="169" ht="18" customHeight="1" spans="1:6">
      <c r="A169" s="11">
        <v>167</v>
      </c>
      <c r="B169" s="13" t="s">
        <v>526</v>
      </c>
      <c r="C169" s="13" t="s">
        <v>507</v>
      </c>
      <c r="D169" s="11" t="s">
        <v>67</v>
      </c>
      <c r="E169" s="11">
        <v>1</v>
      </c>
      <c r="F169" s="29">
        <v>4024.86</v>
      </c>
    </row>
    <row r="170" ht="18" customHeight="1" spans="1:6">
      <c r="A170" s="11">
        <v>168</v>
      </c>
      <c r="B170" s="13" t="s">
        <v>526</v>
      </c>
      <c r="C170" s="13" t="s">
        <v>508</v>
      </c>
      <c r="D170" s="11" t="s">
        <v>67</v>
      </c>
      <c r="E170" s="11">
        <v>1</v>
      </c>
      <c r="F170" s="29">
        <v>5820.22</v>
      </c>
    </row>
    <row r="171" ht="18" customHeight="1" spans="1:6">
      <c r="A171" s="11">
        <v>169</v>
      </c>
      <c r="B171" s="13" t="s">
        <v>526</v>
      </c>
      <c r="C171" s="13" t="s">
        <v>509</v>
      </c>
      <c r="D171" s="11" t="s">
        <v>67</v>
      </c>
      <c r="E171" s="11">
        <v>1</v>
      </c>
      <c r="F171" s="29">
        <v>7691.04</v>
      </c>
    </row>
    <row r="172" ht="18" customHeight="1" spans="1:6">
      <c r="A172" s="11">
        <v>170</v>
      </c>
      <c r="B172" s="13" t="s">
        <v>526</v>
      </c>
      <c r="C172" s="13" t="s">
        <v>510</v>
      </c>
      <c r="D172" s="11" t="s">
        <v>67</v>
      </c>
      <c r="E172" s="11">
        <v>1</v>
      </c>
      <c r="F172" s="29">
        <v>10234.14</v>
      </c>
    </row>
    <row r="173" ht="18" customHeight="1" spans="1:6">
      <c r="A173" s="11">
        <v>171</v>
      </c>
      <c r="B173" s="13" t="s">
        <v>526</v>
      </c>
      <c r="C173" s="13" t="s">
        <v>511</v>
      </c>
      <c r="D173" s="11" t="s">
        <v>67</v>
      </c>
      <c r="E173" s="11">
        <v>1</v>
      </c>
      <c r="F173" s="29">
        <v>12646.9</v>
      </c>
    </row>
    <row r="174" ht="18" customHeight="1" spans="1:6">
      <c r="A174" s="11">
        <v>172</v>
      </c>
      <c r="B174" s="13" t="s">
        <v>526</v>
      </c>
      <c r="C174" s="13" t="s">
        <v>512</v>
      </c>
      <c r="D174" s="11" t="s">
        <v>67</v>
      </c>
      <c r="E174" s="11">
        <v>1</v>
      </c>
      <c r="F174" s="29">
        <v>20500.62</v>
      </c>
    </row>
    <row r="175" ht="18" customHeight="1" spans="1:6">
      <c r="A175" s="11">
        <v>173</v>
      </c>
      <c r="B175" s="13" t="s">
        <v>527</v>
      </c>
      <c r="C175" s="13" t="s">
        <v>459</v>
      </c>
      <c r="D175" s="11" t="s">
        <v>67</v>
      </c>
      <c r="E175" s="11">
        <v>1</v>
      </c>
      <c r="F175" s="29">
        <v>207.123</v>
      </c>
    </row>
    <row r="176" ht="18" customHeight="1" spans="1:6">
      <c r="A176" s="11">
        <v>174</v>
      </c>
      <c r="B176" s="13" t="s">
        <v>527</v>
      </c>
      <c r="C176" s="13" t="s">
        <v>460</v>
      </c>
      <c r="D176" s="11" t="s">
        <v>67</v>
      </c>
      <c r="E176" s="11">
        <v>1</v>
      </c>
      <c r="F176" s="29">
        <v>271.068</v>
      </c>
    </row>
    <row r="177" ht="18" customHeight="1" spans="1:6">
      <c r="A177" s="11">
        <v>175</v>
      </c>
      <c r="B177" s="13" t="s">
        <v>527</v>
      </c>
      <c r="C177" s="13" t="s">
        <v>461</v>
      </c>
      <c r="D177" s="11" t="s">
        <v>67</v>
      </c>
      <c r="E177" s="11">
        <v>1</v>
      </c>
      <c r="F177" s="29">
        <v>311.9928</v>
      </c>
    </row>
    <row r="178" ht="18" customHeight="1" spans="1:6">
      <c r="A178" s="11">
        <v>176</v>
      </c>
      <c r="B178" s="13" t="s">
        <v>527</v>
      </c>
      <c r="C178" s="13" t="s">
        <v>462</v>
      </c>
      <c r="D178" s="11" t="s">
        <v>67</v>
      </c>
      <c r="E178" s="11">
        <v>1</v>
      </c>
      <c r="F178" s="29">
        <v>395.0576</v>
      </c>
    </row>
    <row r="179" ht="18" customHeight="1" spans="1:6">
      <c r="A179" s="11">
        <v>177</v>
      </c>
      <c r="B179" s="13" t="s">
        <v>527</v>
      </c>
      <c r="C179" s="13" t="s">
        <v>463</v>
      </c>
      <c r="D179" s="11" t="s">
        <v>67</v>
      </c>
      <c r="E179" s="11">
        <v>1</v>
      </c>
      <c r="F179" s="29">
        <v>467.558</v>
      </c>
    </row>
    <row r="180" ht="18" customHeight="1" spans="1:6">
      <c r="A180" s="11">
        <v>178</v>
      </c>
      <c r="B180" s="13" t="s">
        <v>527</v>
      </c>
      <c r="C180" s="13" t="s">
        <v>464</v>
      </c>
      <c r="D180" s="11" t="s">
        <v>67</v>
      </c>
      <c r="E180" s="11">
        <v>1</v>
      </c>
      <c r="F180" s="29">
        <v>554.68</v>
      </c>
    </row>
    <row r="181" ht="18" customHeight="1" spans="1:6">
      <c r="A181" s="11">
        <v>179</v>
      </c>
      <c r="B181" s="13" t="s">
        <v>527</v>
      </c>
      <c r="C181" s="13" t="s">
        <v>465</v>
      </c>
      <c r="D181" s="11" t="s">
        <v>67</v>
      </c>
      <c r="E181" s="11">
        <v>1</v>
      </c>
      <c r="F181" s="29">
        <v>754.796</v>
      </c>
    </row>
    <row r="182" ht="18" customHeight="1" spans="1:6">
      <c r="A182" s="11">
        <v>180</v>
      </c>
      <c r="B182" s="13" t="s">
        <v>527</v>
      </c>
      <c r="C182" s="13" t="s">
        <v>466</v>
      </c>
      <c r="D182" s="11" t="s">
        <v>67</v>
      </c>
      <c r="E182" s="11">
        <v>1</v>
      </c>
      <c r="F182" s="29">
        <v>1226.8816</v>
      </c>
    </row>
    <row r="183" ht="18" customHeight="1" spans="1:6">
      <c r="A183" s="11">
        <v>181</v>
      </c>
      <c r="B183" s="13" t="s">
        <v>527</v>
      </c>
      <c r="C183" s="13" t="s">
        <v>467</v>
      </c>
      <c r="D183" s="11" t="s">
        <v>67</v>
      </c>
      <c r="E183" s="11">
        <v>1</v>
      </c>
      <c r="F183" s="29">
        <v>1466.08</v>
      </c>
    </row>
    <row r="184" ht="18" customHeight="1" spans="1:6">
      <c r="A184" s="11">
        <v>182</v>
      </c>
      <c r="B184" s="13" t="s">
        <v>527</v>
      </c>
      <c r="C184" s="13" t="s">
        <v>468</v>
      </c>
      <c r="D184" s="11" t="s">
        <v>67</v>
      </c>
      <c r="E184" s="11">
        <v>1</v>
      </c>
      <c r="F184" s="29">
        <v>1816.92</v>
      </c>
    </row>
    <row r="185" ht="18" customHeight="1" spans="1:6">
      <c r="A185" s="11">
        <v>183</v>
      </c>
      <c r="B185" s="13" t="s">
        <v>527</v>
      </c>
      <c r="C185" s="13" t="s">
        <v>469</v>
      </c>
      <c r="D185" s="11" t="s">
        <v>67</v>
      </c>
      <c r="E185" s="11">
        <v>1</v>
      </c>
      <c r="F185" s="29">
        <v>2208.92</v>
      </c>
    </row>
    <row r="186" ht="18" customHeight="1" spans="1:6">
      <c r="A186" s="11">
        <v>184</v>
      </c>
      <c r="B186" s="13" t="s">
        <v>527</v>
      </c>
      <c r="C186" s="13" t="s">
        <v>497</v>
      </c>
      <c r="D186" s="11" t="s">
        <v>67</v>
      </c>
      <c r="E186" s="11">
        <v>1</v>
      </c>
      <c r="F186" s="29">
        <v>3308.48</v>
      </c>
    </row>
    <row r="187" ht="18" customHeight="1" spans="1:6">
      <c r="A187" s="11">
        <v>185</v>
      </c>
      <c r="B187" s="13" t="s">
        <v>527</v>
      </c>
      <c r="C187" s="13" t="s">
        <v>471</v>
      </c>
      <c r="D187" s="11" t="s">
        <v>67</v>
      </c>
      <c r="E187" s="11">
        <v>1</v>
      </c>
      <c r="F187" s="29">
        <v>4287.5</v>
      </c>
    </row>
    <row r="188" ht="18" customHeight="1" spans="1:6">
      <c r="A188" s="11">
        <v>186</v>
      </c>
      <c r="B188" s="13" t="s">
        <v>527</v>
      </c>
      <c r="C188" s="13" t="s">
        <v>472</v>
      </c>
      <c r="D188" s="11" t="s">
        <v>67</v>
      </c>
      <c r="E188" s="11">
        <v>1</v>
      </c>
      <c r="F188" s="29">
        <v>6631.66</v>
      </c>
    </row>
    <row r="189" ht="18" customHeight="1" spans="1:6">
      <c r="A189" s="11">
        <v>187</v>
      </c>
      <c r="B189" s="13" t="s">
        <v>527</v>
      </c>
      <c r="C189" s="13" t="s">
        <v>473</v>
      </c>
      <c r="D189" s="11" t="s">
        <v>67</v>
      </c>
      <c r="E189" s="11">
        <v>1</v>
      </c>
      <c r="F189" s="29">
        <v>8347.64</v>
      </c>
    </row>
    <row r="190" ht="18" customHeight="1" spans="1:6">
      <c r="A190" s="11">
        <v>188</v>
      </c>
      <c r="B190" s="13" t="s">
        <v>528</v>
      </c>
      <c r="C190" s="13" t="s">
        <v>479</v>
      </c>
      <c r="D190" s="11" t="s">
        <v>67</v>
      </c>
      <c r="E190" s="11">
        <v>1</v>
      </c>
      <c r="F190" s="29">
        <v>104.86</v>
      </c>
    </row>
    <row r="191" ht="18" customHeight="1" spans="1:6">
      <c r="A191" s="11">
        <v>189</v>
      </c>
      <c r="B191" s="13" t="s">
        <v>528</v>
      </c>
      <c r="C191" s="13" t="s">
        <v>480</v>
      </c>
      <c r="D191" s="11" t="s">
        <v>67</v>
      </c>
      <c r="E191" s="11">
        <v>1</v>
      </c>
      <c r="F191" s="29">
        <v>216.58</v>
      </c>
    </row>
    <row r="192" ht="18" customHeight="1" spans="1:6">
      <c r="A192" s="11">
        <v>190</v>
      </c>
      <c r="B192" s="13" t="s">
        <v>528</v>
      </c>
      <c r="C192" s="13" t="s">
        <v>481</v>
      </c>
      <c r="D192" s="11" t="s">
        <v>67</v>
      </c>
      <c r="E192" s="11">
        <v>1</v>
      </c>
      <c r="F192" s="29">
        <v>429.7006</v>
      </c>
    </row>
    <row r="193" ht="18" customHeight="1" spans="1:6">
      <c r="A193" s="11">
        <v>191</v>
      </c>
      <c r="B193" s="13" t="s">
        <v>528</v>
      </c>
      <c r="C193" s="13" t="s">
        <v>482</v>
      </c>
      <c r="D193" s="11" t="s">
        <v>67</v>
      </c>
      <c r="E193" s="11">
        <v>1</v>
      </c>
      <c r="F193" s="29">
        <v>684.04</v>
      </c>
    </row>
    <row r="194" ht="18" customHeight="1" spans="1:6">
      <c r="A194" s="11">
        <v>192</v>
      </c>
      <c r="B194" s="13" t="s">
        <v>528</v>
      </c>
      <c r="C194" s="13" t="s">
        <v>483</v>
      </c>
      <c r="D194" s="11" t="s">
        <v>67</v>
      </c>
      <c r="E194" s="11">
        <v>1</v>
      </c>
      <c r="F194" s="29">
        <v>1885.52</v>
      </c>
    </row>
    <row r="195" ht="18" customHeight="1" spans="1:6">
      <c r="A195" s="11">
        <v>193</v>
      </c>
      <c r="B195" s="13" t="s">
        <v>528</v>
      </c>
      <c r="C195" s="13" t="s">
        <v>484</v>
      </c>
      <c r="D195" s="11" t="s">
        <v>67</v>
      </c>
      <c r="E195" s="11">
        <v>1</v>
      </c>
      <c r="F195" s="29">
        <v>2671.48</v>
      </c>
    </row>
    <row r="196" ht="18" customHeight="1" spans="1:6">
      <c r="A196" s="11">
        <v>194</v>
      </c>
      <c r="B196" s="13" t="s">
        <v>528</v>
      </c>
      <c r="C196" s="13" t="s">
        <v>485</v>
      </c>
      <c r="D196" s="11" t="s">
        <v>67</v>
      </c>
      <c r="E196" s="11">
        <v>1</v>
      </c>
      <c r="F196" s="29">
        <v>3791.62</v>
      </c>
    </row>
    <row r="197" ht="18" customHeight="1" spans="1:6">
      <c r="A197" s="11">
        <v>195</v>
      </c>
      <c r="B197" s="13" t="s">
        <v>529</v>
      </c>
      <c r="C197" s="13" t="s">
        <v>522</v>
      </c>
      <c r="D197" s="11" t="s">
        <v>67</v>
      </c>
      <c r="E197" s="11">
        <v>1</v>
      </c>
      <c r="F197" s="29">
        <v>7.7714</v>
      </c>
    </row>
    <row r="198" ht="18" customHeight="1" spans="1:6">
      <c r="A198" s="11">
        <v>196</v>
      </c>
      <c r="B198" s="13" t="s">
        <v>529</v>
      </c>
      <c r="C198" s="13" t="s">
        <v>523</v>
      </c>
      <c r="D198" s="11" t="s">
        <v>67</v>
      </c>
      <c r="E198" s="11">
        <v>1</v>
      </c>
      <c r="F198" s="29">
        <v>38.4454</v>
      </c>
    </row>
    <row r="199" ht="18" customHeight="1" spans="1:6">
      <c r="A199" s="11">
        <v>197</v>
      </c>
      <c r="B199" s="13" t="s">
        <v>529</v>
      </c>
      <c r="C199" s="13" t="s">
        <v>524</v>
      </c>
      <c r="D199" s="11" t="s">
        <v>67</v>
      </c>
      <c r="E199" s="11">
        <v>1</v>
      </c>
      <c r="F199" s="29">
        <v>67.6788</v>
      </c>
    </row>
    <row r="200" ht="18" customHeight="1" spans="1:6">
      <c r="A200" s="11">
        <v>198</v>
      </c>
      <c r="B200" s="13" t="s">
        <v>529</v>
      </c>
      <c r="C200" s="13" t="s">
        <v>490</v>
      </c>
      <c r="D200" s="11" t="s">
        <v>67</v>
      </c>
      <c r="E200" s="11">
        <v>1</v>
      </c>
      <c r="F200" s="29">
        <v>97.0298</v>
      </c>
    </row>
    <row r="201" ht="18" customHeight="1" spans="1:6">
      <c r="A201" s="11">
        <v>199</v>
      </c>
      <c r="B201" s="13" t="s">
        <v>529</v>
      </c>
      <c r="C201" s="13" t="s">
        <v>491</v>
      </c>
      <c r="D201" s="11" t="s">
        <v>67</v>
      </c>
      <c r="E201" s="11">
        <v>1</v>
      </c>
      <c r="F201" s="29">
        <v>198.7734</v>
      </c>
    </row>
    <row r="202" ht="18" customHeight="1" spans="1:6">
      <c r="A202" s="11">
        <v>200</v>
      </c>
      <c r="B202" s="13" t="s">
        <v>529</v>
      </c>
      <c r="C202" s="13" t="s">
        <v>492</v>
      </c>
      <c r="D202" s="11" t="s">
        <v>67</v>
      </c>
      <c r="E202" s="11">
        <v>1</v>
      </c>
      <c r="F202" s="29">
        <v>534.345</v>
      </c>
    </row>
    <row r="203" ht="18" customHeight="1" spans="1:6">
      <c r="A203" s="11">
        <v>201</v>
      </c>
      <c r="B203" s="13" t="s">
        <v>529</v>
      </c>
      <c r="C203" s="13" t="s">
        <v>493</v>
      </c>
      <c r="D203" s="11" t="s">
        <v>67</v>
      </c>
      <c r="E203" s="11">
        <v>1</v>
      </c>
      <c r="F203" s="29">
        <v>1075.3246</v>
      </c>
    </row>
    <row r="204" ht="18" customHeight="1" spans="1:6">
      <c r="A204" s="11">
        <v>202</v>
      </c>
      <c r="B204" s="13" t="s">
        <v>529</v>
      </c>
      <c r="C204" s="13" t="s">
        <v>494</v>
      </c>
      <c r="D204" s="11" t="s">
        <v>67</v>
      </c>
      <c r="E204" s="11">
        <v>1</v>
      </c>
      <c r="F204" s="29">
        <v>1122.492</v>
      </c>
    </row>
    <row r="205" ht="18" customHeight="1" spans="1:6">
      <c r="A205" s="11">
        <v>203</v>
      </c>
      <c r="B205" s="13" t="s">
        <v>530</v>
      </c>
      <c r="C205" s="13" t="s">
        <v>459</v>
      </c>
      <c r="D205" s="11" t="s">
        <v>67</v>
      </c>
      <c r="E205" s="11">
        <v>1</v>
      </c>
      <c r="F205" s="29">
        <v>55.909</v>
      </c>
    </row>
    <row r="206" ht="18" customHeight="1" spans="1:6">
      <c r="A206" s="11">
        <v>204</v>
      </c>
      <c r="B206" s="13" t="s">
        <v>530</v>
      </c>
      <c r="C206" s="13" t="s">
        <v>460</v>
      </c>
      <c r="D206" s="11" t="s">
        <v>67</v>
      </c>
      <c r="E206" s="11">
        <v>1</v>
      </c>
      <c r="F206" s="29">
        <v>82.1044</v>
      </c>
    </row>
    <row r="207" ht="18" customHeight="1" spans="1:6">
      <c r="A207" s="11">
        <v>205</v>
      </c>
      <c r="B207" s="13" t="s">
        <v>530</v>
      </c>
      <c r="C207" s="13" t="s">
        <v>461</v>
      </c>
      <c r="D207" s="11" t="s">
        <v>67</v>
      </c>
      <c r="E207" s="11">
        <v>1</v>
      </c>
      <c r="F207" s="29">
        <v>95.2168</v>
      </c>
    </row>
    <row r="208" ht="18" customHeight="1" spans="1:6">
      <c r="A208" s="11">
        <v>206</v>
      </c>
      <c r="B208" s="13" t="s">
        <v>530</v>
      </c>
      <c r="C208" s="13" t="s">
        <v>462</v>
      </c>
      <c r="D208" s="11" t="s">
        <v>67</v>
      </c>
      <c r="E208" s="11">
        <v>1</v>
      </c>
      <c r="F208" s="29">
        <v>120.7654</v>
      </c>
    </row>
    <row r="209" ht="18" customHeight="1" spans="1:6">
      <c r="A209" s="11">
        <v>207</v>
      </c>
      <c r="B209" s="13" t="s">
        <v>530</v>
      </c>
      <c r="C209" s="13" t="s">
        <v>463</v>
      </c>
      <c r="D209" s="11" t="s">
        <v>67</v>
      </c>
      <c r="E209" s="11">
        <v>1</v>
      </c>
      <c r="F209" s="29">
        <v>147.6664</v>
      </c>
    </row>
    <row r="210" ht="18" customHeight="1" spans="1:6">
      <c r="A210" s="11">
        <v>208</v>
      </c>
      <c r="B210" s="13" t="s">
        <v>530</v>
      </c>
      <c r="C210" s="13" t="s">
        <v>464</v>
      </c>
      <c r="D210" s="11" t="s">
        <v>67</v>
      </c>
      <c r="E210" s="11">
        <v>1</v>
      </c>
      <c r="F210" s="29">
        <v>180.5748</v>
      </c>
    </row>
    <row r="211" ht="18" customHeight="1" spans="1:6">
      <c r="A211" s="11">
        <v>209</v>
      </c>
      <c r="B211" s="13" t="s">
        <v>530</v>
      </c>
      <c r="C211" s="13" t="s">
        <v>465</v>
      </c>
      <c r="D211" s="11" t="s">
        <v>67</v>
      </c>
      <c r="E211" s="11">
        <v>1</v>
      </c>
      <c r="F211" s="29">
        <v>265.4036</v>
      </c>
    </row>
    <row r="212" ht="18" customHeight="1" spans="1:6">
      <c r="A212" s="11">
        <v>210</v>
      </c>
      <c r="B212" s="13" t="s">
        <v>530</v>
      </c>
      <c r="C212" s="13" t="s">
        <v>466</v>
      </c>
      <c r="D212" s="11" t="s">
        <v>67</v>
      </c>
      <c r="E212" s="11">
        <v>1</v>
      </c>
      <c r="F212" s="29">
        <v>370.9104</v>
      </c>
    </row>
    <row r="213" ht="18" customHeight="1" spans="1:6">
      <c r="A213" s="11">
        <v>211</v>
      </c>
      <c r="B213" s="13" t="s">
        <v>530</v>
      </c>
      <c r="C213" s="13" t="s">
        <v>467</v>
      </c>
      <c r="D213" s="11" t="s">
        <v>67</v>
      </c>
      <c r="E213" s="11">
        <v>1</v>
      </c>
      <c r="F213" s="29">
        <v>478.9456</v>
      </c>
    </row>
    <row r="214" ht="18" customHeight="1" spans="1:6">
      <c r="A214" s="11">
        <v>212</v>
      </c>
      <c r="B214" s="13" t="s">
        <v>530</v>
      </c>
      <c r="C214" s="13" t="s">
        <v>468</v>
      </c>
      <c r="D214" s="11" t="s">
        <v>67</v>
      </c>
      <c r="E214" s="11">
        <v>1</v>
      </c>
      <c r="F214" s="29">
        <v>652.9446</v>
      </c>
    </row>
    <row r="215" ht="18" customHeight="1" spans="1:6">
      <c r="A215" s="11">
        <v>213</v>
      </c>
      <c r="B215" s="13" t="s">
        <v>530</v>
      </c>
      <c r="C215" s="13" t="s">
        <v>469</v>
      </c>
      <c r="D215" s="11" t="s">
        <v>67</v>
      </c>
      <c r="E215" s="11">
        <v>1</v>
      </c>
      <c r="F215" s="29">
        <v>797.7788</v>
      </c>
    </row>
    <row r="216" ht="18" customHeight="1" spans="1:6">
      <c r="A216" s="11">
        <v>214</v>
      </c>
      <c r="B216" s="13" t="s">
        <v>530</v>
      </c>
      <c r="C216" s="13" t="s">
        <v>496</v>
      </c>
      <c r="D216" s="11" t="s">
        <v>67</v>
      </c>
      <c r="E216" s="11">
        <v>1</v>
      </c>
      <c r="F216" s="29">
        <v>1084.2622</v>
      </c>
    </row>
    <row r="217" ht="18" customHeight="1" spans="1:6">
      <c r="A217" s="11">
        <v>215</v>
      </c>
      <c r="B217" s="13" t="s">
        <v>530</v>
      </c>
      <c r="C217" s="13" t="s">
        <v>497</v>
      </c>
      <c r="D217" s="11" t="s">
        <v>67</v>
      </c>
      <c r="E217" s="11">
        <v>1</v>
      </c>
      <c r="F217" s="29">
        <v>1286.74</v>
      </c>
    </row>
    <row r="218" ht="18" customHeight="1" spans="1:6">
      <c r="A218" s="11">
        <v>216</v>
      </c>
      <c r="B218" s="13" t="s">
        <v>530</v>
      </c>
      <c r="C218" s="13" t="s">
        <v>471</v>
      </c>
      <c r="D218" s="11" t="s">
        <v>67</v>
      </c>
      <c r="E218" s="11">
        <v>1</v>
      </c>
      <c r="F218" s="29">
        <v>1762.04</v>
      </c>
    </row>
    <row r="219" ht="18" customHeight="1" spans="1:6">
      <c r="A219" s="11">
        <v>217</v>
      </c>
      <c r="B219" s="13" t="s">
        <v>530</v>
      </c>
      <c r="C219" s="13" t="s">
        <v>472</v>
      </c>
      <c r="D219" s="11" t="s">
        <v>67</v>
      </c>
      <c r="E219" s="11">
        <v>1</v>
      </c>
      <c r="F219" s="29">
        <v>2960.58</v>
      </c>
    </row>
    <row r="220" ht="18" customHeight="1" spans="1:6">
      <c r="A220" s="11">
        <v>218</v>
      </c>
      <c r="B220" s="13" t="s">
        <v>530</v>
      </c>
      <c r="C220" s="13" t="s">
        <v>473</v>
      </c>
      <c r="D220" s="11" t="s">
        <v>67</v>
      </c>
      <c r="E220" s="11">
        <v>1</v>
      </c>
      <c r="F220" s="29">
        <v>5476.24</v>
      </c>
    </row>
    <row r="221" ht="18" customHeight="1" spans="1:6">
      <c r="A221" s="11">
        <v>219</v>
      </c>
      <c r="B221" s="13" t="s">
        <v>531</v>
      </c>
      <c r="C221" s="13" t="s">
        <v>499</v>
      </c>
      <c r="D221" s="11" t="s">
        <v>67</v>
      </c>
      <c r="E221" s="11">
        <v>1</v>
      </c>
      <c r="F221" s="29">
        <v>174.44</v>
      </c>
    </row>
    <row r="222" ht="18" customHeight="1" spans="1:6">
      <c r="A222" s="11">
        <v>220</v>
      </c>
      <c r="B222" s="13" t="s">
        <v>531</v>
      </c>
      <c r="C222" s="13" t="s">
        <v>500</v>
      </c>
      <c r="D222" s="11" t="s">
        <v>67</v>
      </c>
      <c r="E222" s="11">
        <v>1</v>
      </c>
      <c r="F222" s="29">
        <v>219.52</v>
      </c>
    </row>
    <row r="223" ht="18" customHeight="1" spans="1:6">
      <c r="A223" s="11">
        <v>221</v>
      </c>
      <c r="B223" s="13" t="s">
        <v>531</v>
      </c>
      <c r="C223" s="13" t="s">
        <v>501</v>
      </c>
      <c r="D223" s="11" t="s">
        <v>67</v>
      </c>
      <c r="E223" s="11">
        <v>1</v>
      </c>
      <c r="F223" s="29">
        <v>352.8</v>
      </c>
    </row>
    <row r="224" ht="18" customHeight="1" spans="1:6">
      <c r="A224" s="11">
        <v>222</v>
      </c>
      <c r="B224" s="13" t="s">
        <v>531</v>
      </c>
      <c r="C224" s="13" t="s">
        <v>502</v>
      </c>
      <c r="D224" s="11" t="s">
        <v>67</v>
      </c>
      <c r="E224" s="11">
        <v>1</v>
      </c>
      <c r="F224" s="29">
        <v>650.72</v>
      </c>
    </row>
    <row r="225" ht="18" customHeight="1" spans="1:6">
      <c r="A225" s="11">
        <v>223</v>
      </c>
      <c r="B225" s="13" t="s">
        <v>531</v>
      </c>
      <c r="C225" s="13" t="s">
        <v>503</v>
      </c>
      <c r="D225" s="11" t="s">
        <v>67</v>
      </c>
      <c r="E225" s="11">
        <v>1</v>
      </c>
      <c r="F225" s="29">
        <v>948.64</v>
      </c>
    </row>
    <row r="226" ht="18" customHeight="1" spans="1:6">
      <c r="A226" s="11">
        <v>224</v>
      </c>
      <c r="B226" s="13" t="s">
        <v>531</v>
      </c>
      <c r="C226" s="13" t="s">
        <v>504</v>
      </c>
      <c r="D226" s="11" t="s">
        <v>67</v>
      </c>
      <c r="E226" s="11">
        <v>1</v>
      </c>
      <c r="F226" s="29">
        <v>1251.46</v>
      </c>
    </row>
    <row r="227" ht="18" customHeight="1" spans="1:6">
      <c r="A227" s="11">
        <v>225</v>
      </c>
      <c r="B227" s="13" t="s">
        <v>531</v>
      </c>
      <c r="C227" s="13" t="s">
        <v>505</v>
      </c>
      <c r="D227" s="11" t="s">
        <v>67</v>
      </c>
      <c r="E227" s="11">
        <v>1</v>
      </c>
      <c r="F227" s="29">
        <v>1826.72</v>
      </c>
    </row>
    <row r="228" ht="18" customHeight="1" spans="1:6">
      <c r="A228" s="11">
        <v>226</v>
      </c>
      <c r="B228" s="13" t="s">
        <v>531</v>
      </c>
      <c r="C228" s="13" t="s">
        <v>506</v>
      </c>
      <c r="D228" s="11" t="s">
        <v>67</v>
      </c>
      <c r="E228" s="11">
        <v>1</v>
      </c>
      <c r="F228" s="29">
        <v>2794.96</v>
      </c>
    </row>
    <row r="229" ht="18" customHeight="1" spans="1:6">
      <c r="A229" s="11">
        <v>227</v>
      </c>
      <c r="B229" s="13" t="s">
        <v>531</v>
      </c>
      <c r="C229" s="13" t="s">
        <v>507</v>
      </c>
      <c r="D229" s="11" t="s">
        <v>67</v>
      </c>
      <c r="E229" s="11">
        <v>1</v>
      </c>
      <c r="F229" s="29">
        <v>4024.86</v>
      </c>
    </row>
    <row r="230" ht="18" customHeight="1" spans="1:6">
      <c r="A230" s="11">
        <v>228</v>
      </c>
      <c r="B230" s="13" t="s">
        <v>531</v>
      </c>
      <c r="C230" s="13" t="s">
        <v>508</v>
      </c>
      <c r="D230" s="11" t="s">
        <v>67</v>
      </c>
      <c r="E230" s="11">
        <v>1</v>
      </c>
      <c r="F230" s="29">
        <v>5820.22</v>
      </c>
    </row>
    <row r="231" ht="18" customHeight="1" spans="1:6">
      <c r="A231" s="11">
        <v>229</v>
      </c>
      <c r="B231" s="13" t="s">
        <v>531</v>
      </c>
      <c r="C231" s="13" t="s">
        <v>509</v>
      </c>
      <c r="D231" s="11" t="s">
        <v>67</v>
      </c>
      <c r="E231" s="11">
        <v>1</v>
      </c>
      <c r="F231" s="29">
        <v>7691.04</v>
      </c>
    </row>
    <row r="232" ht="18" customHeight="1" spans="1:6">
      <c r="A232" s="11">
        <v>230</v>
      </c>
      <c r="B232" s="13" t="s">
        <v>531</v>
      </c>
      <c r="C232" s="13" t="s">
        <v>510</v>
      </c>
      <c r="D232" s="11" t="s">
        <v>67</v>
      </c>
      <c r="E232" s="11">
        <v>1</v>
      </c>
      <c r="F232" s="29">
        <v>10234.14</v>
      </c>
    </row>
    <row r="233" ht="18" customHeight="1" spans="1:6">
      <c r="A233" s="11">
        <v>231</v>
      </c>
      <c r="B233" s="13" t="s">
        <v>531</v>
      </c>
      <c r="C233" s="13" t="s">
        <v>511</v>
      </c>
      <c r="D233" s="11" t="s">
        <v>67</v>
      </c>
      <c r="E233" s="11">
        <v>1</v>
      </c>
      <c r="F233" s="29">
        <v>12646.9</v>
      </c>
    </row>
    <row r="234" ht="18" customHeight="1" spans="1:6">
      <c r="A234" s="11">
        <v>232</v>
      </c>
      <c r="B234" s="13" t="s">
        <v>531</v>
      </c>
      <c r="C234" s="13" t="s">
        <v>512</v>
      </c>
      <c r="D234" s="11" t="s">
        <v>67</v>
      </c>
      <c r="E234" s="11">
        <v>1</v>
      </c>
      <c r="F234" s="29">
        <v>20500.62</v>
      </c>
    </row>
    <row r="235" ht="18" customHeight="1" spans="1:6">
      <c r="A235" s="11">
        <v>233</v>
      </c>
      <c r="B235" s="13" t="s">
        <v>532</v>
      </c>
      <c r="C235" s="13" t="s">
        <v>459</v>
      </c>
      <c r="D235" s="11" t="s">
        <v>67</v>
      </c>
      <c r="E235" s="11">
        <v>1</v>
      </c>
      <c r="F235" s="29">
        <v>203.84</v>
      </c>
    </row>
    <row r="236" ht="18" customHeight="1" spans="1:6">
      <c r="A236" s="11">
        <v>234</v>
      </c>
      <c r="B236" s="13" t="s">
        <v>532</v>
      </c>
      <c r="C236" s="13" t="s">
        <v>460</v>
      </c>
      <c r="D236" s="11" t="s">
        <v>67</v>
      </c>
      <c r="E236" s="11">
        <v>1</v>
      </c>
      <c r="F236" s="29">
        <v>266.56</v>
      </c>
    </row>
    <row r="237" ht="18" customHeight="1" spans="1:6">
      <c r="A237" s="11">
        <v>235</v>
      </c>
      <c r="B237" s="13" t="s">
        <v>532</v>
      </c>
      <c r="C237" s="13" t="s">
        <v>461</v>
      </c>
      <c r="D237" s="11" t="s">
        <v>67</v>
      </c>
      <c r="E237" s="11">
        <v>1</v>
      </c>
      <c r="F237" s="29">
        <v>306.74</v>
      </c>
    </row>
    <row r="238" ht="18" customHeight="1" spans="1:6">
      <c r="A238" s="11">
        <v>236</v>
      </c>
      <c r="B238" s="13" t="s">
        <v>532</v>
      </c>
      <c r="C238" s="13" t="s">
        <v>462</v>
      </c>
      <c r="D238" s="11" t="s">
        <v>67</v>
      </c>
      <c r="E238" s="11">
        <v>1</v>
      </c>
      <c r="F238" s="29">
        <v>388.08</v>
      </c>
    </row>
    <row r="239" ht="18" customHeight="1" spans="1:6">
      <c r="A239" s="11">
        <v>237</v>
      </c>
      <c r="B239" s="13" t="s">
        <v>532</v>
      </c>
      <c r="C239" s="13" t="s">
        <v>463</v>
      </c>
      <c r="D239" s="11" t="s">
        <v>67</v>
      </c>
      <c r="E239" s="11">
        <v>1</v>
      </c>
      <c r="F239" s="29">
        <v>459.62</v>
      </c>
    </row>
    <row r="240" ht="18" customHeight="1" spans="1:6">
      <c r="A240" s="11">
        <v>238</v>
      </c>
      <c r="B240" s="13" t="s">
        <v>532</v>
      </c>
      <c r="C240" s="13" t="s">
        <v>464</v>
      </c>
      <c r="D240" s="11" t="s">
        <v>67</v>
      </c>
      <c r="E240" s="11">
        <v>1</v>
      </c>
      <c r="F240" s="29">
        <v>546.84</v>
      </c>
    </row>
    <row r="241" ht="18" customHeight="1" spans="1:6">
      <c r="A241" s="11">
        <v>239</v>
      </c>
      <c r="B241" s="13" t="s">
        <v>532</v>
      </c>
      <c r="C241" s="13" t="s">
        <v>465</v>
      </c>
      <c r="D241" s="11" t="s">
        <v>67</v>
      </c>
      <c r="E241" s="11">
        <v>1</v>
      </c>
      <c r="F241" s="29">
        <v>743.82</v>
      </c>
    </row>
    <row r="242" ht="18" customHeight="1" spans="1:6">
      <c r="A242" s="11">
        <v>240</v>
      </c>
      <c r="B242" s="13" t="s">
        <v>532</v>
      </c>
      <c r="C242" s="13" t="s">
        <v>466</v>
      </c>
      <c r="D242" s="11" t="s">
        <v>67</v>
      </c>
      <c r="E242" s="11">
        <v>1</v>
      </c>
      <c r="F242" s="29">
        <v>1208.34</v>
      </c>
    </row>
    <row r="243" ht="18" customHeight="1" spans="1:6">
      <c r="A243" s="11">
        <v>241</v>
      </c>
      <c r="B243" s="13" t="s">
        <v>532</v>
      </c>
      <c r="C243" s="13" t="s">
        <v>467</v>
      </c>
      <c r="D243" s="11" t="s">
        <v>67</v>
      </c>
      <c r="E243" s="11">
        <v>1</v>
      </c>
      <c r="F243" s="29">
        <v>1466.08</v>
      </c>
    </row>
    <row r="244" ht="18" customHeight="1" spans="1:6">
      <c r="A244" s="11">
        <v>242</v>
      </c>
      <c r="B244" s="13" t="s">
        <v>532</v>
      </c>
      <c r="C244" s="13" t="s">
        <v>468</v>
      </c>
      <c r="D244" s="11" t="s">
        <v>67</v>
      </c>
      <c r="E244" s="11">
        <v>1</v>
      </c>
      <c r="F244" s="29">
        <v>1816.92</v>
      </c>
    </row>
    <row r="245" ht="18" customHeight="1" spans="1:6">
      <c r="A245" s="11">
        <v>243</v>
      </c>
      <c r="B245" s="13" t="s">
        <v>532</v>
      </c>
      <c r="C245" s="13" t="s">
        <v>469</v>
      </c>
      <c r="D245" s="11" t="s">
        <v>67</v>
      </c>
      <c r="E245" s="11">
        <v>1</v>
      </c>
      <c r="F245" s="29">
        <v>2208.92</v>
      </c>
    </row>
    <row r="246" ht="18" customHeight="1" spans="1:6">
      <c r="A246" s="11">
        <v>244</v>
      </c>
      <c r="B246" s="13" t="s">
        <v>532</v>
      </c>
      <c r="C246" s="13" t="s">
        <v>497</v>
      </c>
      <c r="D246" s="11" t="s">
        <v>67</v>
      </c>
      <c r="E246" s="11">
        <v>1</v>
      </c>
      <c r="F246" s="29">
        <v>3308.48</v>
      </c>
    </row>
    <row r="247" ht="18" customHeight="1" spans="1:6">
      <c r="A247" s="11">
        <v>245</v>
      </c>
      <c r="B247" s="13" t="s">
        <v>532</v>
      </c>
      <c r="C247" s="13" t="s">
        <v>471</v>
      </c>
      <c r="D247" s="11" t="s">
        <v>67</v>
      </c>
      <c r="E247" s="11">
        <v>1</v>
      </c>
      <c r="F247" s="29">
        <v>4287.5</v>
      </c>
    </row>
    <row r="248" ht="18" customHeight="1" spans="1:6">
      <c r="A248" s="11">
        <v>246</v>
      </c>
      <c r="B248" s="13" t="s">
        <v>532</v>
      </c>
      <c r="C248" s="13" t="s">
        <v>472</v>
      </c>
      <c r="D248" s="11" t="s">
        <v>67</v>
      </c>
      <c r="E248" s="11">
        <v>1</v>
      </c>
      <c r="F248" s="29">
        <v>6631.66</v>
      </c>
    </row>
    <row r="249" ht="18" customHeight="1" spans="1:6">
      <c r="A249" s="11">
        <v>247</v>
      </c>
      <c r="B249" s="13" t="s">
        <v>532</v>
      </c>
      <c r="C249" s="13" t="s">
        <v>473</v>
      </c>
      <c r="D249" s="11" t="s">
        <v>67</v>
      </c>
      <c r="E249" s="11">
        <v>1</v>
      </c>
      <c r="F249" s="29">
        <v>8347.64</v>
      </c>
    </row>
    <row r="250" ht="18" customHeight="1" spans="1:6">
      <c r="A250" s="11">
        <v>248</v>
      </c>
      <c r="B250" s="13" t="s">
        <v>533</v>
      </c>
      <c r="C250" s="13" t="s">
        <v>479</v>
      </c>
      <c r="D250" s="11" t="s">
        <v>67</v>
      </c>
      <c r="E250" s="11">
        <v>1</v>
      </c>
      <c r="F250" s="29">
        <v>106.4868</v>
      </c>
    </row>
    <row r="251" ht="18" customHeight="1" spans="1:6">
      <c r="A251" s="11">
        <v>249</v>
      </c>
      <c r="B251" s="13" t="s">
        <v>533</v>
      </c>
      <c r="C251" s="13" t="s">
        <v>480</v>
      </c>
      <c r="D251" s="11" t="s">
        <v>67</v>
      </c>
      <c r="E251" s="11">
        <v>1</v>
      </c>
      <c r="F251" s="29">
        <v>218.6282</v>
      </c>
    </row>
    <row r="252" ht="18" customHeight="1" spans="1:6">
      <c r="A252" s="11">
        <v>250</v>
      </c>
      <c r="B252" s="13" t="s">
        <v>533</v>
      </c>
      <c r="C252" s="13" t="s">
        <v>481</v>
      </c>
      <c r="D252" s="11" t="s">
        <v>67</v>
      </c>
      <c r="E252" s="11">
        <v>1</v>
      </c>
      <c r="F252" s="29">
        <v>429.7006</v>
      </c>
    </row>
    <row r="253" ht="18" customHeight="1" spans="1:6">
      <c r="A253" s="11">
        <v>251</v>
      </c>
      <c r="B253" s="13" t="s">
        <v>533</v>
      </c>
      <c r="C253" s="13" t="s">
        <v>482</v>
      </c>
      <c r="D253" s="11" t="s">
        <v>67</v>
      </c>
      <c r="E253" s="11">
        <v>1</v>
      </c>
      <c r="F253" s="29">
        <v>690.8216</v>
      </c>
    </row>
    <row r="254" ht="18" customHeight="1" spans="1:6">
      <c r="A254" s="11">
        <v>252</v>
      </c>
      <c r="B254" s="13" t="s">
        <v>533</v>
      </c>
      <c r="C254" s="13" t="s">
        <v>483</v>
      </c>
      <c r="D254" s="11" t="s">
        <v>67</v>
      </c>
      <c r="E254" s="11">
        <v>1</v>
      </c>
      <c r="F254" s="29">
        <v>1885.52</v>
      </c>
    </row>
    <row r="255" ht="18" customHeight="1" spans="1:6">
      <c r="A255" s="11">
        <v>253</v>
      </c>
      <c r="B255" s="13" t="s">
        <v>533</v>
      </c>
      <c r="C255" s="13" t="s">
        <v>484</v>
      </c>
      <c r="D255" s="11" t="s">
        <v>67</v>
      </c>
      <c r="E255" s="11">
        <v>1</v>
      </c>
      <c r="F255" s="29">
        <v>2671.48</v>
      </c>
    </row>
    <row r="256" ht="18" customHeight="1" spans="1:6">
      <c r="A256" s="11">
        <v>254</v>
      </c>
      <c r="B256" s="13" t="s">
        <v>533</v>
      </c>
      <c r="C256" s="13" t="s">
        <v>485</v>
      </c>
      <c r="D256" s="11" t="s">
        <v>67</v>
      </c>
      <c r="E256" s="11">
        <v>1</v>
      </c>
      <c r="F256" s="29">
        <v>3791.62</v>
      </c>
    </row>
    <row r="257" ht="18" customHeight="1" spans="1:6">
      <c r="A257" s="11">
        <v>255</v>
      </c>
      <c r="B257" s="13" t="s">
        <v>534</v>
      </c>
      <c r="C257" s="13" t="s">
        <v>522</v>
      </c>
      <c r="D257" s="11" t="s">
        <v>67</v>
      </c>
      <c r="E257" s="11">
        <v>1</v>
      </c>
      <c r="F257" s="29">
        <v>7.7714</v>
      </c>
    </row>
    <row r="258" ht="18" customHeight="1" spans="1:6">
      <c r="A258" s="11">
        <v>256</v>
      </c>
      <c r="B258" s="13" t="s">
        <v>534</v>
      </c>
      <c r="C258" s="13" t="s">
        <v>523</v>
      </c>
      <c r="D258" s="11" t="s">
        <v>67</v>
      </c>
      <c r="E258" s="11">
        <v>1</v>
      </c>
      <c r="F258" s="29">
        <v>38.4454</v>
      </c>
    </row>
    <row r="259" ht="18" customHeight="1" spans="1:6">
      <c r="A259" s="11">
        <v>257</v>
      </c>
      <c r="B259" s="13" t="s">
        <v>534</v>
      </c>
      <c r="C259" s="13" t="s">
        <v>524</v>
      </c>
      <c r="D259" s="11" t="s">
        <v>67</v>
      </c>
      <c r="E259" s="11">
        <v>1</v>
      </c>
      <c r="F259" s="29">
        <v>67.6788</v>
      </c>
    </row>
    <row r="260" ht="18" customHeight="1" spans="1:6">
      <c r="A260" s="11">
        <v>258</v>
      </c>
      <c r="B260" s="13" t="s">
        <v>534</v>
      </c>
      <c r="C260" s="13" t="s">
        <v>490</v>
      </c>
      <c r="D260" s="11" t="s">
        <v>67</v>
      </c>
      <c r="E260" s="11">
        <v>1</v>
      </c>
      <c r="F260" s="29">
        <v>97.0298</v>
      </c>
    </row>
    <row r="261" ht="18" customHeight="1" spans="1:6">
      <c r="A261" s="11">
        <v>259</v>
      </c>
      <c r="B261" s="13" t="s">
        <v>534</v>
      </c>
      <c r="C261" s="13" t="s">
        <v>491</v>
      </c>
      <c r="D261" s="11" t="s">
        <v>67</v>
      </c>
      <c r="E261" s="11">
        <v>1</v>
      </c>
      <c r="F261" s="29">
        <v>198.7734</v>
      </c>
    </row>
    <row r="262" ht="18" customHeight="1" spans="1:6">
      <c r="A262" s="11">
        <v>260</v>
      </c>
      <c r="B262" s="13" t="s">
        <v>534</v>
      </c>
      <c r="C262" s="13" t="s">
        <v>492</v>
      </c>
      <c r="D262" s="11" t="s">
        <v>67</v>
      </c>
      <c r="E262" s="11">
        <v>1</v>
      </c>
      <c r="F262" s="29">
        <v>534.345</v>
      </c>
    </row>
    <row r="263" ht="18" customHeight="1" spans="1:6">
      <c r="A263" s="11">
        <v>261</v>
      </c>
      <c r="B263" s="13" t="s">
        <v>534</v>
      </c>
      <c r="C263" s="13" t="s">
        <v>493</v>
      </c>
      <c r="D263" s="11" t="s">
        <v>67</v>
      </c>
      <c r="E263" s="11">
        <v>1</v>
      </c>
      <c r="F263" s="29">
        <v>1065.26</v>
      </c>
    </row>
    <row r="264" ht="18" customHeight="1" spans="1:6">
      <c r="A264" s="11">
        <v>262</v>
      </c>
      <c r="B264" s="13" t="s">
        <v>534</v>
      </c>
      <c r="C264" s="13" t="s">
        <v>494</v>
      </c>
      <c r="D264" s="11" t="s">
        <v>67</v>
      </c>
      <c r="E264" s="11">
        <v>1</v>
      </c>
      <c r="F264" s="29">
        <v>1112.3</v>
      </c>
    </row>
    <row r="265" ht="18" customHeight="1" spans="1:6">
      <c r="A265" s="11">
        <v>263</v>
      </c>
      <c r="B265" s="13" t="s">
        <v>535</v>
      </c>
      <c r="C265" s="13" t="s">
        <v>459</v>
      </c>
      <c r="D265" s="11" t="s">
        <v>67</v>
      </c>
      <c r="E265" s="11">
        <v>1</v>
      </c>
      <c r="F265" s="29">
        <v>55.909</v>
      </c>
    </row>
    <row r="266" ht="18" customHeight="1" spans="1:6">
      <c r="A266" s="11">
        <v>264</v>
      </c>
      <c r="B266" s="13" t="s">
        <v>535</v>
      </c>
      <c r="C266" s="13" t="s">
        <v>460</v>
      </c>
      <c r="D266" s="11" t="s">
        <v>67</v>
      </c>
      <c r="E266" s="11">
        <v>1</v>
      </c>
      <c r="F266" s="29">
        <v>82.1044</v>
      </c>
    </row>
    <row r="267" ht="18" customHeight="1" spans="1:6">
      <c r="A267" s="11">
        <v>265</v>
      </c>
      <c r="B267" s="13" t="s">
        <v>535</v>
      </c>
      <c r="C267" s="13" t="s">
        <v>461</v>
      </c>
      <c r="D267" s="11" t="s">
        <v>67</v>
      </c>
      <c r="E267" s="11">
        <v>1</v>
      </c>
      <c r="F267" s="29">
        <v>95.2168</v>
      </c>
    </row>
    <row r="268" ht="18" customHeight="1" spans="1:6">
      <c r="A268" s="11">
        <v>266</v>
      </c>
      <c r="B268" s="13" t="s">
        <v>535</v>
      </c>
      <c r="C268" s="13" t="s">
        <v>462</v>
      </c>
      <c r="D268" s="11" t="s">
        <v>67</v>
      </c>
      <c r="E268" s="11">
        <v>1</v>
      </c>
      <c r="F268" s="29">
        <v>120.7654</v>
      </c>
    </row>
    <row r="269" ht="18" customHeight="1" spans="1:6">
      <c r="A269" s="11">
        <v>267</v>
      </c>
      <c r="B269" s="13" t="s">
        <v>535</v>
      </c>
      <c r="C269" s="13" t="s">
        <v>463</v>
      </c>
      <c r="D269" s="11" t="s">
        <v>67</v>
      </c>
      <c r="E269" s="11">
        <v>1</v>
      </c>
      <c r="F269" s="29">
        <v>147.6664</v>
      </c>
    </row>
    <row r="270" ht="18" customHeight="1" spans="1:6">
      <c r="A270" s="11">
        <v>268</v>
      </c>
      <c r="B270" s="13" t="s">
        <v>535</v>
      </c>
      <c r="C270" s="13" t="s">
        <v>464</v>
      </c>
      <c r="D270" s="11" t="s">
        <v>67</v>
      </c>
      <c r="E270" s="11">
        <v>1</v>
      </c>
      <c r="F270" s="29">
        <v>180.5748</v>
      </c>
    </row>
    <row r="271" ht="18" customHeight="1" spans="1:6">
      <c r="A271" s="11">
        <v>269</v>
      </c>
      <c r="B271" s="13" t="s">
        <v>535</v>
      </c>
      <c r="C271" s="13" t="s">
        <v>465</v>
      </c>
      <c r="D271" s="11" t="s">
        <v>67</v>
      </c>
      <c r="E271" s="11">
        <v>1</v>
      </c>
      <c r="F271" s="29">
        <v>265.4036</v>
      </c>
    </row>
    <row r="272" ht="18" customHeight="1" spans="1:6">
      <c r="A272" s="11">
        <v>270</v>
      </c>
      <c r="B272" s="13" t="s">
        <v>535</v>
      </c>
      <c r="C272" s="13" t="s">
        <v>466</v>
      </c>
      <c r="D272" s="11" t="s">
        <v>67</v>
      </c>
      <c r="E272" s="11">
        <v>1</v>
      </c>
      <c r="F272" s="29">
        <v>370.9104</v>
      </c>
    </row>
    <row r="273" ht="18" customHeight="1" spans="1:6">
      <c r="A273" s="11">
        <v>271</v>
      </c>
      <c r="B273" s="13" t="s">
        <v>535</v>
      </c>
      <c r="C273" s="13" t="s">
        <v>467</v>
      </c>
      <c r="D273" s="11" t="s">
        <v>67</v>
      </c>
      <c r="E273" s="11">
        <v>1</v>
      </c>
      <c r="F273" s="29">
        <v>478.9456</v>
      </c>
    </row>
    <row r="274" ht="18" customHeight="1" spans="1:6">
      <c r="A274" s="11">
        <v>272</v>
      </c>
      <c r="B274" s="13" t="s">
        <v>535</v>
      </c>
      <c r="C274" s="13" t="s">
        <v>468</v>
      </c>
      <c r="D274" s="11" t="s">
        <v>67</v>
      </c>
      <c r="E274" s="11">
        <v>1</v>
      </c>
      <c r="F274" s="29">
        <v>652.9446</v>
      </c>
    </row>
    <row r="275" ht="18" customHeight="1" spans="1:6">
      <c r="A275" s="11">
        <v>273</v>
      </c>
      <c r="B275" s="13" t="s">
        <v>535</v>
      </c>
      <c r="C275" s="13" t="s">
        <v>469</v>
      </c>
      <c r="D275" s="11" t="s">
        <v>67</v>
      </c>
      <c r="E275" s="11">
        <v>1</v>
      </c>
      <c r="F275" s="29">
        <v>797.7788</v>
      </c>
    </row>
    <row r="276" ht="18" customHeight="1" spans="1:6">
      <c r="A276" s="11">
        <v>274</v>
      </c>
      <c r="B276" s="13" t="s">
        <v>535</v>
      </c>
      <c r="C276" s="13" t="s">
        <v>496</v>
      </c>
      <c r="D276" s="11" t="s">
        <v>67</v>
      </c>
      <c r="E276" s="11">
        <v>1</v>
      </c>
      <c r="F276" s="29">
        <v>1074.08</v>
      </c>
    </row>
    <row r="277" ht="18" customHeight="1" spans="1:6">
      <c r="A277" s="11">
        <v>275</v>
      </c>
      <c r="B277" s="13" t="s">
        <v>535</v>
      </c>
      <c r="C277" s="13" t="s">
        <v>497</v>
      </c>
      <c r="D277" s="11" t="s">
        <v>67</v>
      </c>
      <c r="E277" s="11">
        <v>1</v>
      </c>
      <c r="F277" s="29">
        <v>1285.76</v>
      </c>
    </row>
    <row r="278" ht="18" customHeight="1" spans="1:6">
      <c r="A278" s="11">
        <v>276</v>
      </c>
      <c r="B278" s="13" t="s">
        <v>535</v>
      </c>
      <c r="C278" s="13" t="s">
        <v>471</v>
      </c>
      <c r="D278" s="11" t="s">
        <v>67</v>
      </c>
      <c r="E278" s="11">
        <v>1</v>
      </c>
      <c r="F278" s="29">
        <v>1762.04</v>
      </c>
    </row>
    <row r="279" ht="18" customHeight="1" spans="1:6">
      <c r="A279" s="11">
        <v>277</v>
      </c>
      <c r="B279" s="13" t="s">
        <v>535</v>
      </c>
      <c r="C279" s="13" t="s">
        <v>472</v>
      </c>
      <c r="D279" s="11" t="s">
        <v>67</v>
      </c>
      <c r="E279" s="11">
        <v>1</v>
      </c>
      <c r="F279" s="29">
        <v>2960.58</v>
      </c>
    </row>
    <row r="280" ht="18" customHeight="1" spans="1:6">
      <c r="A280" s="11">
        <v>278</v>
      </c>
      <c r="B280" s="13" t="s">
        <v>535</v>
      </c>
      <c r="C280" s="13" t="s">
        <v>473</v>
      </c>
      <c r="D280" s="11" t="s">
        <v>67</v>
      </c>
      <c r="E280" s="11">
        <v>1</v>
      </c>
      <c r="F280" s="29">
        <v>5476.24</v>
      </c>
    </row>
    <row r="281" ht="18" customHeight="1" spans="1:6">
      <c r="A281" s="11">
        <v>279</v>
      </c>
      <c r="B281" s="13" t="s">
        <v>536</v>
      </c>
      <c r="C281" s="13" t="s">
        <v>499</v>
      </c>
      <c r="D281" s="11" t="s">
        <v>67</v>
      </c>
      <c r="E281" s="11">
        <v>1</v>
      </c>
      <c r="F281" s="29">
        <v>174.44</v>
      </c>
    </row>
    <row r="282" ht="18" customHeight="1" spans="1:6">
      <c r="A282" s="11">
        <v>280</v>
      </c>
      <c r="B282" s="13" t="s">
        <v>536</v>
      </c>
      <c r="C282" s="13" t="s">
        <v>500</v>
      </c>
      <c r="D282" s="11" t="s">
        <v>67</v>
      </c>
      <c r="E282" s="11">
        <v>1</v>
      </c>
      <c r="F282" s="29">
        <v>219.52</v>
      </c>
    </row>
    <row r="283" ht="18" customHeight="1" spans="1:6">
      <c r="A283" s="11">
        <v>281</v>
      </c>
      <c r="B283" s="13" t="s">
        <v>536</v>
      </c>
      <c r="C283" s="13" t="s">
        <v>501</v>
      </c>
      <c r="D283" s="11" t="s">
        <v>67</v>
      </c>
      <c r="E283" s="11">
        <v>1</v>
      </c>
      <c r="F283" s="29">
        <v>352.8</v>
      </c>
    </row>
    <row r="284" ht="18" customHeight="1" spans="1:6">
      <c r="A284" s="11">
        <v>282</v>
      </c>
      <c r="B284" s="13" t="s">
        <v>536</v>
      </c>
      <c r="C284" s="13" t="s">
        <v>502</v>
      </c>
      <c r="D284" s="11" t="s">
        <v>67</v>
      </c>
      <c r="E284" s="11">
        <v>1</v>
      </c>
      <c r="F284" s="29">
        <v>650.72</v>
      </c>
    </row>
    <row r="285" ht="18" customHeight="1" spans="1:6">
      <c r="A285" s="11">
        <v>283</v>
      </c>
      <c r="B285" s="13" t="s">
        <v>536</v>
      </c>
      <c r="C285" s="13" t="s">
        <v>503</v>
      </c>
      <c r="D285" s="11" t="s">
        <v>67</v>
      </c>
      <c r="E285" s="11">
        <v>1</v>
      </c>
      <c r="F285" s="29">
        <v>948.64</v>
      </c>
    </row>
    <row r="286" ht="18" customHeight="1" spans="1:6">
      <c r="A286" s="11">
        <v>284</v>
      </c>
      <c r="B286" s="13" t="s">
        <v>536</v>
      </c>
      <c r="C286" s="13" t="s">
        <v>504</v>
      </c>
      <c r="D286" s="11" t="s">
        <v>67</v>
      </c>
      <c r="E286" s="11">
        <v>1</v>
      </c>
      <c r="F286" s="29">
        <v>1251.46</v>
      </c>
    </row>
    <row r="287" ht="18" customHeight="1" spans="1:6">
      <c r="A287" s="11">
        <v>285</v>
      </c>
      <c r="B287" s="13" t="s">
        <v>536</v>
      </c>
      <c r="C287" s="13" t="s">
        <v>505</v>
      </c>
      <c r="D287" s="11" t="s">
        <v>67</v>
      </c>
      <c r="E287" s="11">
        <v>1</v>
      </c>
      <c r="F287" s="29">
        <v>1826.72</v>
      </c>
    </row>
    <row r="288" ht="18" customHeight="1" spans="1:6">
      <c r="A288" s="11">
        <v>286</v>
      </c>
      <c r="B288" s="13" t="s">
        <v>536</v>
      </c>
      <c r="C288" s="13" t="s">
        <v>506</v>
      </c>
      <c r="D288" s="11" t="s">
        <v>67</v>
      </c>
      <c r="E288" s="11">
        <v>1</v>
      </c>
      <c r="F288" s="29">
        <v>2794.96</v>
      </c>
    </row>
    <row r="289" ht="18" customHeight="1" spans="1:6">
      <c r="A289" s="11">
        <v>287</v>
      </c>
      <c r="B289" s="13" t="s">
        <v>536</v>
      </c>
      <c r="C289" s="13" t="s">
        <v>507</v>
      </c>
      <c r="D289" s="11" t="s">
        <v>67</v>
      </c>
      <c r="E289" s="11">
        <v>1</v>
      </c>
      <c r="F289" s="29">
        <v>4024.86</v>
      </c>
    </row>
    <row r="290" ht="18" customHeight="1" spans="1:6">
      <c r="A290" s="11">
        <v>288</v>
      </c>
      <c r="B290" s="13" t="s">
        <v>536</v>
      </c>
      <c r="C290" s="13" t="s">
        <v>508</v>
      </c>
      <c r="D290" s="11" t="s">
        <v>67</v>
      </c>
      <c r="E290" s="11">
        <v>1</v>
      </c>
      <c r="F290" s="29">
        <v>5820.22</v>
      </c>
    </row>
    <row r="291" ht="18" customHeight="1" spans="1:6">
      <c r="A291" s="11">
        <v>289</v>
      </c>
      <c r="B291" s="13" t="s">
        <v>536</v>
      </c>
      <c r="C291" s="13" t="s">
        <v>509</v>
      </c>
      <c r="D291" s="11" t="s">
        <v>67</v>
      </c>
      <c r="E291" s="11">
        <v>1</v>
      </c>
      <c r="F291" s="29">
        <v>10224.34</v>
      </c>
    </row>
    <row r="292" ht="18" customHeight="1" spans="1:6">
      <c r="A292" s="11">
        <v>290</v>
      </c>
      <c r="B292" s="13" t="s">
        <v>536</v>
      </c>
      <c r="C292" s="13" t="s">
        <v>510</v>
      </c>
      <c r="D292" s="11" t="s">
        <v>67</v>
      </c>
      <c r="E292" s="11">
        <v>1</v>
      </c>
      <c r="F292" s="29">
        <v>7691.04</v>
      </c>
    </row>
    <row r="293" ht="18" customHeight="1" spans="1:6">
      <c r="A293" s="11">
        <v>291</v>
      </c>
      <c r="B293" s="13" t="s">
        <v>536</v>
      </c>
      <c r="C293" s="13" t="s">
        <v>511</v>
      </c>
      <c r="D293" s="11" t="s">
        <v>67</v>
      </c>
      <c r="E293" s="11">
        <v>1</v>
      </c>
      <c r="F293" s="29">
        <v>12646.9</v>
      </c>
    </row>
    <row r="294" ht="18" customHeight="1" spans="1:6">
      <c r="A294" s="11">
        <v>292</v>
      </c>
      <c r="B294" s="13" t="s">
        <v>536</v>
      </c>
      <c r="C294" s="13" t="s">
        <v>512</v>
      </c>
      <c r="D294" s="11" t="s">
        <v>67</v>
      </c>
      <c r="E294" s="11">
        <v>1</v>
      </c>
      <c r="F294" s="29">
        <v>20500.62</v>
      </c>
    </row>
  </sheetData>
  <mergeCells count="1">
    <mergeCell ref="A1:F1"/>
  </mergeCells>
  <printOptions horizontalCentered="1"/>
  <pageMargins left="0.786805555555556" right="0.786805555555556" top="1.02361111111111" bottom="0.550694444444444" header="0.594444444444444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workbookViewId="0">
      <selection activeCell="I2" sqref="I2:J2"/>
    </sheetView>
  </sheetViews>
  <sheetFormatPr defaultColWidth="9" defaultRowHeight="80" customHeight="1" outlineLevelCol="6"/>
  <cols>
    <col min="1" max="1" width="5.76190476190476" style="1" customWidth="1"/>
    <col min="2" max="2" width="60.447619047619" style="1" customWidth="1"/>
    <col min="3" max="3" width="7.04761904761905" style="1" customWidth="1"/>
    <col min="4" max="4" width="5.61904761904762" style="1" customWidth="1"/>
    <col min="5" max="5" width="16.8857142857143" style="2" customWidth="1"/>
    <col min="6" max="6" width="11.5714285714286" style="3" hidden="1" customWidth="1"/>
    <col min="7" max="7" width="12.8571428571429" style="3" hidden="1" customWidth="1"/>
    <col min="8" max="16362" width="9" style="1"/>
    <col min="16363" max="16384" width="9" style="4"/>
  </cols>
  <sheetData>
    <row r="1" s="1" customFormat="1" ht="49" customHeight="1" spans="1:7">
      <c r="A1" s="5" t="s">
        <v>537</v>
      </c>
      <c r="B1" s="5"/>
      <c r="C1" s="5"/>
      <c r="D1" s="5"/>
      <c r="E1" s="5"/>
      <c r="F1" s="6"/>
      <c r="G1" s="7"/>
    </row>
    <row r="2" s="1" customFormat="1" ht="35" customHeight="1" spans="1:7">
      <c r="A2" s="8" t="s">
        <v>1</v>
      </c>
      <c r="B2" s="9" t="s">
        <v>2</v>
      </c>
      <c r="C2" s="8" t="s">
        <v>5</v>
      </c>
      <c r="D2" s="8" t="s">
        <v>6</v>
      </c>
      <c r="E2" s="10" t="s">
        <v>445</v>
      </c>
      <c r="F2" s="11" t="s">
        <v>538</v>
      </c>
      <c r="G2" s="11" t="s">
        <v>539</v>
      </c>
    </row>
    <row r="3" s="1" customFormat="1" ht="20" customHeight="1" spans="1:7">
      <c r="A3" s="12" t="s">
        <v>540</v>
      </c>
      <c r="B3" s="12"/>
      <c r="C3" s="12"/>
      <c r="D3" s="12"/>
      <c r="E3" s="12"/>
      <c r="F3" s="7"/>
      <c r="G3" s="7"/>
    </row>
    <row r="4" s="1" customFormat="1" ht="20" customHeight="1" spans="1:7">
      <c r="A4" s="13" t="s">
        <v>541</v>
      </c>
      <c r="B4" s="13"/>
      <c r="C4" s="12"/>
      <c r="D4" s="12"/>
      <c r="E4" s="14"/>
      <c r="F4" s="12"/>
      <c r="G4" s="12"/>
    </row>
    <row r="5" s="1" customFormat="1" ht="32" customHeight="1" spans="1:7">
      <c r="A5" s="11">
        <v>1</v>
      </c>
      <c r="B5" s="11" t="s">
        <v>542</v>
      </c>
      <c r="C5" s="11" t="s">
        <v>543</v>
      </c>
      <c r="D5" s="11">
        <v>1</v>
      </c>
      <c r="E5" s="15">
        <v>258.873</v>
      </c>
      <c r="F5" s="11">
        <v>19.49</v>
      </c>
      <c r="G5" s="11">
        <v>216.36</v>
      </c>
    </row>
    <row r="6" s="1" customFormat="1" ht="32" customHeight="1" spans="1:7">
      <c r="A6" s="11">
        <v>2</v>
      </c>
      <c r="B6" s="11" t="s">
        <v>544</v>
      </c>
      <c r="C6" s="11" t="s">
        <v>543</v>
      </c>
      <c r="D6" s="11">
        <v>1</v>
      </c>
      <c r="E6" s="15">
        <v>250.6141</v>
      </c>
      <c r="F6" s="16">
        <v>18.14</v>
      </c>
      <c r="G6" s="16">
        <f>21070.52/100</f>
        <v>210.7052</v>
      </c>
    </row>
    <row r="7" s="1" customFormat="1" ht="32" customHeight="1" spans="1:7">
      <c r="A7" s="11">
        <v>3</v>
      </c>
      <c r="B7" s="11" t="s">
        <v>545</v>
      </c>
      <c r="C7" s="11" t="s">
        <v>543</v>
      </c>
      <c r="D7" s="11">
        <v>1</v>
      </c>
      <c r="E7" s="15">
        <v>236.7406</v>
      </c>
      <c r="F7" s="16">
        <v>17.86</v>
      </c>
      <c r="G7" s="16">
        <f>19700.66/100</f>
        <v>197.0066</v>
      </c>
    </row>
    <row r="8" s="1" customFormat="1" ht="32" customHeight="1" spans="1:7">
      <c r="A8" s="11">
        <v>4</v>
      </c>
      <c r="B8" s="11" t="s">
        <v>546</v>
      </c>
      <c r="C8" s="11" t="s">
        <v>543</v>
      </c>
      <c r="D8" s="11">
        <v>1</v>
      </c>
      <c r="E8" s="15">
        <v>237.5566</v>
      </c>
      <c r="F8" s="16">
        <v>17.87</v>
      </c>
      <c r="G8" s="16">
        <f>19763.9/100</f>
        <v>197.639</v>
      </c>
    </row>
    <row r="9" s="1" customFormat="1" ht="32" customHeight="1" spans="1:7">
      <c r="A9" s="11">
        <v>5</v>
      </c>
      <c r="B9" s="11" t="s">
        <v>547</v>
      </c>
      <c r="C9" s="11" t="s">
        <v>543</v>
      </c>
      <c r="D9" s="11">
        <v>1</v>
      </c>
      <c r="E9" s="15">
        <v>233.1678</v>
      </c>
      <c r="F9" s="16">
        <v>17.33</v>
      </c>
      <c r="G9" s="16">
        <f>19453.82/100</f>
        <v>194.5382</v>
      </c>
    </row>
    <row r="10" s="1" customFormat="1" ht="20" customHeight="1" spans="1:7">
      <c r="A10" s="13" t="s">
        <v>548</v>
      </c>
      <c r="B10" s="13"/>
      <c r="C10" s="17"/>
      <c r="D10" s="11"/>
      <c r="E10" s="18"/>
      <c r="F10" s="17"/>
      <c r="G10" s="17"/>
    </row>
    <row r="11" s="1" customFormat="1" ht="32" customHeight="1" spans="1:7">
      <c r="A11" s="11">
        <v>1</v>
      </c>
      <c r="B11" s="11" t="s">
        <v>549</v>
      </c>
      <c r="C11" s="11" t="s">
        <v>543</v>
      </c>
      <c r="D11" s="11">
        <v>1</v>
      </c>
      <c r="E11" s="15">
        <v>276.0287</v>
      </c>
      <c r="F11" s="19">
        <v>20.3</v>
      </c>
      <c r="G11" s="19">
        <f>23221.58/100</f>
        <v>232.2158</v>
      </c>
    </row>
    <row r="12" s="1" customFormat="1" ht="32" customHeight="1" spans="1:7">
      <c r="A12" s="11">
        <v>2</v>
      </c>
      <c r="B12" s="11" t="s">
        <v>550</v>
      </c>
      <c r="C12" s="11" t="s">
        <v>543</v>
      </c>
      <c r="D12" s="11">
        <v>1</v>
      </c>
      <c r="E12" s="15">
        <v>258.804</v>
      </c>
      <c r="F12" s="19">
        <v>18.95</v>
      </c>
      <c r="G12" s="19">
        <f>21647.72/100</f>
        <v>216.4772</v>
      </c>
    </row>
    <row r="13" s="1" customFormat="1" ht="32" customHeight="1" spans="1:7">
      <c r="A13" s="11">
        <v>3</v>
      </c>
      <c r="B13" s="11" t="s">
        <v>551</v>
      </c>
      <c r="C13" s="11" t="s">
        <v>543</v>
      </c>
      <c r="D13" s="11">
        <v>1</v>
      </c>
      <c r="E13" s="15">
        <v>253.1285</v>
      </c>
      <c r="F13" s="19">
        <v>18.14</v>
      </c>
      <c r="G13" s="19">
        <f>21254/100</f>
        <v>212.54</v>
      </c>
    </row>
    <row r="14" s="1" customFormat="1" ht="32" customHeight="1" spans="1:7">
      <c r="A14" s="11">
        <v>4</v>
      </c>
      <c r="B14" s="11" t="s">
        <v>552</v>
      </c>
      <c r="C14" s="11" t="s">
        <v>543</v>
      </c>
      <c r="D14" s="11">
        <v>1</v>
      </c>
      <c r="E14" s="15">
        <v>248.7498</v>
      </c>
      <c r="F14" s="19">
        <v>17.6</v>
      </c>
      <c r="G14" s="19">
        <f>20944.94/100</f>
        <v>209.4494</v>
      </c>
    </row>
    <row r="15" s="1" customFormat="1" ht="32" customHeight="1" spans="1:7">
      <c r="A15" s="11">
        <v>5</v>
      </c>
      <c r="B15" s="11" t="s">
        <v>553</v>
      </c>
      <c r="C15" s="11" t="s">
        <v>543</v>
      </c>
      <c r="D15" s="11">
        <v>1</v>
      </c>
      <c r="E15" s="15">
        <v>182.1784</v>
      </c>
      <c r="F15" s="19">
        <v>17.33</v>
      </c>
      <c r="G15" s="19">
        <f>14513.96/100</f>
        <v>145.1396</v>
      </c>
    </row>
    <row r="16" s="1" customFormat="1" ht="20" customHeight="1" spans="1:7">
      <c r="A16" s="13" t="s">
        <v>554</v>
      </c>
      <c r="B16" s="13"/>
      <c r="C16" s="12"/>
      <c r="D16" s="11"/>
      <c r="E16" s="15"/>
      <c r="F16" s="19"/>
      <c r="G16" s="19"/>
    </row>
    <row r="17" s="1" customFormat="1" ht="32" customHeight="1" spans="1:7">
      <c r="A17" s="11">
        <v>1</v>
      </c>
      <c r="B17" s="11" t="s">
        <v>555</v>
      </c>
      <c r="C17" s="11" t="s">
        <v>543</v>
      </c>
      <c r="D17" s="11">
        <v>1</v>
      </c>
      <c r="E17" s="15">
        <v>237.3693</v>
      </c>
      <c r="F17" s="19">
        <v>18.15</v>
      </c>
      <c r="G17" s="19">
        <v>197.33</v>
      </c>
    </row>
    <row r="18" s="1" customFormat="1" ht="32" customHeight="1" spans="1:7">
      <c r="A18" s="11">
        <v>2</v>
      </c>
      <c r="B18" s="11" t="s">
        <v>556</v>
      </c>
      <c r="C18" s="11" t="s">
        <v>543</v>
      </c>
      <c r="D18" s="11">
        <v>1</v>
      </c>
      <c r="E18" s="15">
        <v>235.7853</v>
      </c>
      <c r="F18" s="19">
        <v>17.61</v>
      </c>
      <c r="G18" s="19">
        <f>19647.46/100</f>
        <v>196.4746</v>
      </c>
    </row>
    <row r="19" s="1" customFormat="1" ht="32" customHeight="1" spans="1:7">
      <c r="A19" s="11">
        <v>3</v>
      </c>
      <c r="B19" s="20" t="s">
        <v>557</v>
      </c>
      <c r="C19" s="11" t="s">
        <v>543</v>
      </c>
      <c r="D19" s="11">
        <v>1</v>
      </c>
      <c r="E19" s="15">
        <v>234.7857</v>
      </c>
      <c r="F19" s="19">
        <v>17.61</v>
      </c>
      <c r="G19" s="19">
        <f>19570.96/100</f>
        <v>195.7096</v>
      </c>
    </row>
    <row r="20" s="1" customFormat="1" ht="32" customHeight="1" spans="1:7">
      <c r="A20" s="11">
        <v>4</v>
      </c>
      <c r="B20" s="20" t="s">
        <v>558</v>
      </c>
      <c r="C20" s="11" t="s">
        <v>543</v>
      </c>
      <c r="D20" s="11">
        <v>1</v>
      </c>
      <c r="E20" s="15">
        <v>231.8159</v>
      </c>
      <c r="F20" s="19">
        <v>17.34</v>
      </c>
      <c r="G20" s="19">
        <f>19358.8/100</f>
        <v>193.588</v>
      </c>
    </row>
    <row r="21" s="1" customFormat="1" ht="32" customHeight="1" spans="1:7">
      <c r="A21" s="11">
        <v>5</v>
      </c>
      <c r="B21" s="11" t="s">
        <v>559</v>
      </c>
      <c r="C21" s="11" t="s">
        <v>543</v>
      </c>
      <c r="D21" s="11">
        <v>1</v>
      </c>
      <c r="E21" s="15">
        <v>229.6081</v>
      </c>
      <c r="F21" s="19">
        <v>16.53</v>
      </c>
      <c r="G21" s="19">
        <f>19227.22/100</f>
        <v>192.2722</v>
      </c>
    </row>
    <row r="22" s="1" customFormat="1" ht="20" customHeight="1" spans="1:7">
      <c r="A22" s="13" t="s">
        <v>560</v>
      </c>
      <c r="B22" s="13"/>
      <c r="C22" s="17"/>
      <c r="D22" s="11"/>
      <c r="E22" s="18"/>
      <c r="F22" s="21"/>
      <c r="G22" s="21"/>
    </row>
    <row r="23" s="1" customFormat="1" ht="32" customHeight="1" spans="1:7">
      <c r="A23" s="11">
        <v>1</v>
      </c>
      <c r="B23" s="11" t="s">
        <v>561</v>
      </c>
      <c r="C23" s="11" t="s">
        <v>543</v>
      </c>
      <c r="D23" s="11">
        <v>1</v>
      </c>
      <c r="E23" s="15">
        <v>215.984</v>
      </c>
      <c r="F23" s="19">
        <v>15.44</v>
      </c>
      <c r="G23" s="19">
        <f>18061.64/100</f>
        <v>180.6164</v>
      </c>
    </row>
    <row r="24" s="1" customFormat="1" ht="32" customHeight="1" spans="1:7">
      <c r="A24" s="20">
        <v>2</v>
      </c>
      <c r="B24" s="20" t="s">
        <v>562</v>
      </c>
      <c r="C24" s="11" t="s">
        <v>543</v>
      </c>
      <c r="D24" s="11">
        <v>1</v>
      </c>
      <c r="E24" s="15">
        <v>223.7554</v>
      </c>
      <c r="F24" s="19">
        <v>17.07</v>
      </c>
      <c r="G24" s="19">
        <f>18577.76/100</f>
        <v>185.7776</v>
      </c>
    </row>
    <row r="25" s="1" customFormat="1" ht="32" customHeight="1" spans="1:7">
      <c r="A25" s="20">
        <v>3</v>
      </c>
      <c r="B25" s="20" t="s">
        <v>563</v>
      </c>
      <c r="C25" s="11" t="s">
        <v>543</v>
      </c>
      <c r="D25" s="11">
        <v>1</v>
      </c>
      <c r="E25" s="15">
        <v>224.551</v>
      </c>
      <c r="F25" s="19">
        <v>17.07</v>
      </c>
      <c r="G25" s="19">
        <f>18638.96/100</f>
        <v>186.3896</v>
      </c>
    </row>
    <row r="26" s="1" customFormat="1" ht="32" customHeight="1" spans="1:7">
      <c r="A26" s="20">
        <v>4</v>
      </c>
      <c r="B26" s="20" t="s">
        <v>564</v>
      </c>
      <c r="C26" s="11" t="s">
        <v>543</v>
      </c>
      <c r="D26" s="11">
        <v>1</v>
      </c>
      <c r="E26" s="15">
        <v>225.5506</v>
      </c>
      <c r="F26" s="19">
        <v>17.07</v>
      </c>
      <c r="G26" s="19">
        <f>18715.46/100</f>
        <v>187.1546</v>
      </c>
    </row>
    <row r="27" s="1" customFormat="1" ht="32" customHeight="1" spans="1:7">
      <c r="A27" s="20">
        <v>5</v>
      </c>
      <c r="B27" s="20" t="s">
        <v>565</v>
      </c>
      <c r="C27" s="11" t="s">
        <v>543</v>
      </c>
      <c r="D27" s="11">
        <v>1</v>
      </c>
      <c r="E27" s="15">
        <v>226.3564</v>
      </c>
      <c r="F27" s="19">
        <v>17.07</v>
      </c>
      <c r="G27" s="19">
        <f>18776.66/100</f>
        <v>187.7666</v>
      </c>
    </row>
    <row r="28" s="1" customFormat="1" ht="20" customHeight="1" spans="1:7">
      <c r="A28" s="13" t="s">
        <v>566</v>
      </c>
      <c r="B28" s="13"/>
      <c r="C28" s="17"/>
      <c r="D28" s="11"/>
      <c r="E28" s="18"/>
      <c r="F28" s="21"/>
      <c r="G28" s="21"/>
    </row>
    <row r="29" s="1" customFormat="1" ht="32" customHeight="1" spans="1:7">
      <c r="A29" s="20">
        <v>1</v>
      </c>
      <c r="B29" s="20" t="s">
        <v>567</v>
      </c>
      <c r="C29" s="20" t="s">
        <v>543</v>
      </c>
      <c r="D29" s="11">
        <v>1</v>
      </c>
      <c r="E29" s="15">
        <v>220.6633</v>
      </c>
      <c r="F29" s="19">
        <v>16.8</v>
      </c>
      <c r="G29" s="19">
        <f>18353.36/100</f>
        <v>183.5336</v>
      </c>
    </row>
    <row r="30" s="1" customFormat="1" ht="32" customHeight="1" spans="1:7">
      <c r="A30" s="20">
        <v>2</v>
      </c>
      <c r="B30" s="20" t="s">
        <v>568</v>
      </c>
      <c r="C30" s="20" t="s">
        <v>543</v>
      </c>
      <c r="D30" s="11">
        <v>1</v>
      </c>
      <c r="E30" s="15">
        <v>218.5927</v>
      </c>
      <c r="F30" s="19">
        <v>16.8</v>
      </c>
      <c r="G30" s="19">
        <f>18373.76/100</f>
        <v>183.7376</v>
      </c>
    </row>
    <row r="31" s="1" customFormat="1" ht="32" customHeight="1" spans="1:7">
      <c r="A31" s="20">
        <v>3</v>
      </c>
      <c r="B31" s="20" t="s">
        <v>569</v>
      </c>
      <c r="C31" s="20" t="s">
        <v>543</v>
      </c>
      <c r="D31" s="11">
        <v>1</v>
      </c>
      <c r="E31" s="15">
        <v>214.3535</v>
      </c>
      <c r="F31" s="19">
        <v>15.71</v>
      </c>
      <c r="G31" s="19">
        <f>18101.42/100</f>
        <v>181.0142</v>
      </c>
    </row>
    <row r="32" s="1" customFormat="1" ht="32" customHeight="1" spans="1:7">
      <c r="A32" s="20">
        <v>4</v>
      </c>
      <c r="B32" s="20" t="s">
        <v>570</v>
      </c>
      <c r="C32" s="20" t="s">
        <v>543</v>
      </c>
      <c r="D32" s="11">
        <v>1</v>
      </c>
      <c r="E32" s="15">
        <v>212.4359</v>
      </c>
      <c r="F32" s="19">
        <v>15.71</v>
      </c>
      <c r="G32" s="19">
        <f>17953.52/100</f>
        <v>179.5352</v>
      </c>
    </row>
    <row r="33" s="1" customFormat="1" ht="32" customHeight="1" spans="1:7">
      <c r="A33" s="20">
        <v>5</v>
      </c>
      <c r="B33" s="20" t="s">
        <v>571</v>
      </c>
      <c r="C33" s="20" t="s">
        <v>543</v>
      </c>
      <c r="D33" s="11">
        <v>1</v>
      </c>
      <c r="E33" s="15">
        <v>212.7404</v>
      </c>
      <c r="F33" s="19">
        <v>15.44</v>
      </c>
      <c r="G33" s="19">
        <f>17990.24/100</f>
        <v>179.9024</v>
      </c>
    </row>
    <row r="34" s="1" customFormat="1" ht="20" customHeight="1" spans="1:7">
      <c r="A34" s="12" t="s">
        <v>572</v>
      </c>
      <c r="B34" s="12"/>
      <c r="C34" s="12"/>
      <c r="D34" s="12"/>
      <c r="E34" s="14"/>
      <c r="F34" s="7"/>
      <c r="G34" s="7"/>
    </row>
    <row r="35" s="1" customFormat="1" ht="20" customHeight="1" spans="1:7">
      <c r="A35" s="13" t="s">
        <v>573</v>
      </c>
      <c r="B35" s="13"/>
      <c r="C35" s="17"/>
      <c r="D35" s="17"/>
      <c r="E35" s="22"/>
      <c r="F35" s="17"/>
      <c r="G35" s="17"/>
    </row>
    <row r="36" s="1" customFormat="1" ht="32" customHeight="1" spans="1:7">
      <c r="A36" s="20">
        <v>1</v>
      </c>
      <c r="B36" s="20" t="s">
        <v>562</v>
      </c>
      <c r="C36" s="20" t="s">
        <v>543</v>
      </c>
      <c r="D36" s="11">
        <v>1</v>
      </c>
      <c r="E36" s="15">
        <v>225.0008</v>
      </c>
      <c r="F36" s="19">
        <v>17.23</v>
      </c>
      <c r="G36" s="19">
        <f>18668.14/100</f>
        <v>186.6814</v>
      </c>
    </row>
    <row r="37" s="1" customFormat="1" ht="32" customHeight="1" spans="1:7">
      <c r="A37" s="20">
        <v>2</v>
      </c>
      <c r="B37" s="20" t="s">
        <v>563</v>
      </c>
      <c r="C37" s="20" t="s">
        <v>543</v>
      </c>
      <c r="D37" s="11">
        <v>1</v>
      </c>
      <c r="E37" s="15">
        <v>225.8042</v>
      </c>
      <c r="F37" s="19">
        <v>17.23</v>
      </c>
      <c r="G37" s="19">
        <f>18729.94/100</f>
        <v>187.2994</v>
      </c>
    </row>
    <row r="38" s="1" customFormat="1" ht="32" customHeight="1" spans="1:7">
      <c r="A38" s="20">
        <v>3</v>
      </c>
      <c r="B38" s="20" t="s">
        <v>567</v>
      </c>
      <c r="C38" s="20" t="s">
        <v>543</v>
      </c>
      <c r="D38" s="11">
        <v>1</v>
      </c>
      <c r="E38" s="15">
        <v>221.8784</v>
      </c>
      <c r="F38" s="19">
        <v>16.96</v>
      </c>
      <c r="G38" s="19">
        <f>18441.54/100</f>
        <v>184.4154</v>
      </c>
    </row>
    <row r="39" s="1" customFormat="1" ht="34" customHeight="1" spans="1:7">
      <c r="A39" s="20">
        <v>4</v>
      </c>
      <c r="B39" s="20" t="s">
        <v>574</v>
      </c>
      <c r="C39" s="20" t="s">
        <v>543</v>
      </c>
      <c r="D39" s="11">
        <v>1</v>
      </c>
      <c r="E39" s="15">
        <v>226.0174</v>
      </c>
      <c r="F39" s="19">
        <v>16.69</v>
      </c>
      <c r="G39" s="19">
        <f>18772.17/100</f>
        <v>187.7217</v>
      </c>
    </row>
    <row r="40" s="1" customFormat="1" ht="34" customHeight="1" spans="1:7">
      <c r="A40" s="20">
        <v>5</v>
      </c>
      <c r="B40" s="20" t="s">
        <v>575</v>
      </c>
      <c r="C40" s="20" t="s">
        <v>543</v>
      </c>
      <c r="D40" s="11">
        <v>1</v>
      </c>
      <c r="E40" s="15">
        <v>221.0822</v>
      </c>
      <c r="F40" s="19">
        <v>16.41</v>
      </c>
      <c r="G40" s="19">
        <f>18407.55/100</f>
        <v>184.0755</v>
      </c>
    </row>
    <row r="41" s="1" customFormat="1" ht="20" customHeight="1" spans="1:7">
      <c r="A41" s="11" t="s">
        <v>576</v>
      </c>
      <c r="B41" s="11"/>
      <c r="C41" s="12"/>
      <c r="D41" s="12"/>
      <c r="E41" s="14"/>
      <c r="F41" s="12"/>
      <c r="G41" s="12"/>
    </row>
    <row r="42" s="1" customFormat="1" ht="34" customHeight="1" spans="1:7">
      <c r="A42" s="20">
        <v>1</v>
      </c>
      <c r="B42" s="20" t="s">
        <v>577</v>
      </c>
      <c r="C42" s="20" t="s">
        <v>543</v>
      </c>
      <c r="D42" s="11">
        <v>1</v>
      </c>
      <c r="E42" s="15">
        <v>219.7726</v>
      </c>
      <c r="F42" s="19">
        <v>16.14</v>
      </c>
      <c r="G42" s="19">
        <f>18321.03/100</f>
        <v>183.2103</v>
      </c>
    </row>
    <row r="43" s="1" customFormat="1" ht="34" customHeight="1" spans="1:7">
      <c r="A43" s="20">
        <v>2</v>
      </c>
      <c r="B43" s="20" t="s">
        <v>570</v>
      </c>
      <c r="C43" s="20" t="s">
        <v>543</v>
      </c>
      <c r="D43" s="11">
        <v>1</v>
      </c>
      <c r="E43" s="15">
        <v>215.6407</v>
      </c>
      <c r="F43" s="19">
        <v>15.87</v>
      </c>
      <c r="G43" s="19">
        <f>18019.24/100</f>
        <v>180.1924</v>
      </c>
    </row>
    <row r="44" s="1" customFormat="1" ht="20" customHeight="1" spans="1:7">
      <c r="A44" s="13" t="s">
        <v>578</v>
      </c>
      <c r="B44" s="13"/>
      <c r="C44" s="17"/>
      <c r="D44" s="17"/>
      <c r="E44" s="22"/>
      <c r="F44" s="17"/>
      <c r="G44" s="17"/>
    </row>
    <row r="45" s="1" customFormat="1" ht="34" customHeight="1" spans="1:7">
      <c r="A45" s="20">
        <v>1</v>
      </c>
      <c r="B45" s="20" t="s">
        <v>570</v>
      </c>
      <c r="C45" s="20" t="s">
        <v>543</v>
      </c>
      <c r="D45" s="11">
        <v>1</v>
      </c>
      <c r="E45" s="15">
        <v>213.076</v>
      </c>
      <c r="F45" s="19">
        <v>15.87</v>
      </c>
      <c r="G45" s="19">
        <f>18000.7/100</f>
        <v>180.007</v>
      </c>
    </row>
    <row r="46" s="1" customFormat="1" ht="34" customHeight="1" spans="1:7">
      <c r="A46" s="20">
        <v>2</v>
      </c>
      <c r="B46" s="20" t="s">
        <v>579</v>
      </c>
      <c r="C46" s="20" t="s">
        <v>543</v>
      </c>
      <c r="D46" s="11">
        <v>1</v>
      </c>
      <c r="E46" s="15">
        <v>209.1471</v>
      </c>
      <c r="F46" s="19">
        <v>15.05</v>
      </c>
      <c r="G46" s="19">
        <f>17740.11/100</f>
        <v>177.4011</v>
      </c>
    </row>
    <row r="47" s="1" customFormat="1" ht="34" customHeight="1" spans="1:7">
      <c r="A47" s="20">
        <v>3</v>
      </c>
      <c r="B47" s="20" t="s">
        <v>580</v>
      </c>
      <c r="C47" s="20" t="s">
        <v>543</v>
      </c>
      <c r="D47" s="11">
        <v>1</v>
      </c>
      <c r="E47" s="15">
        <v>205.7141</v>
      </c>
      <c r="F47" s="19">
        <v>14.5</v>
      </c>
      <c r="G47" s="19">
        <f>17503.21/100</f>
        <v>175.0321</v>
      </c>
    </row>
    <row r="48" s="1" customFormat="1" ht="20" customHeight="1" spans="1:7">
      <c r="A48" s="12" t="s">
        <v>581</v>
      </c>
      <c r="B48" s="12"/>
      <c r="C48" s="12"/>
      <c r="D48" s="12"/>
      <c r="E48" s="14"/>
      <c r="F48" s="7"/>
      <c r="G48" s="7"/>
    </row>
    <row r="49" s="1" customFormat="1" ht="20" customHeight="1" spans="1:7">
      <c r="A49" s="13" t="s">
        <v>582</v>
      </c>
      <c r="B49" s="13"/>
      <c r="C49" s="17"/>
      <c r="D49" s="17"/>
      <c r="E49" s="22"/>
      <c r="F49" s="17"/>
      <c r="G49" s="17"/>
    </row>
    <row r="50" s="1" customFormat="1" ht="32" customHeight="1" spans="1:7">
      <c r="A50" s="20">
        <v>1</v>
      </c>
      <c r="B50" s="20" t="s">
        <v>583</v>
      </c>
      <c r="C50" s="20" t="s">
        <v>543</v>
      </c>
      <c r="D50" s="11">
        <v>1</v>
      </c>
      <c r="E50" s="15">
        <v>161.3593</v>
      </c>
      <c r="F50" s="19">
        <v>15.88</v>
      </c>
      <c r="G50" s="19">
        <f>12988.76/100</f>
        <v>129.8876</v>
      </c>
    </row>
    <row r="51" s="1" customFormat="1" ht="32" customHeight="1" spans="1:7">
      <c r="A51" s="20">
        <v>2</v>
      </c>
      <c r="B51" s="20" t="s">
        <v>584</v>
      </c>
      <c r="C51" s="20" t="s">
        <v>543</v>
      </c>
      <c r="D51" s="11">
        <v>1</v>
      </c>
      <c r="E51" s="15">
        <v>177.7242</v>
      </c>
      <c r="F51" s="19">
        <v>15.05</v>
      </c>
      <c r="G51" s="19">
        <f>14433.32/100</f>
        <v>144.3332</v>
      </c>
    </row>
    <row r="52" s="1" customFormat="1" ht="32" customHeight="1" spans="1:7">
      <c r="A52" s="20">
        <v>3</v>
      </c>
      <c r="B52" s="20" t="s">
        <v>585</v>
      </c>
      <c r="C52" s="20" t="s">
        <v>543</v>
      </c>
      <c r="D52" s="11">
        <v>1</v>
      </c>
      <c r="E52" s="15">
        <v>206.1724</v>
      </c>
      <c r="F52" s="19">
        <v>13.95</v>
      </c>
      <c r="G52" s="19">
        <f>17039.56/100</f>
        <v>170.3956</v>
      </c>
    </row>
    <row r="53" s="1" customFormat="1" ht="32" customHeight="1" spans="1:7">
      <c r="A53" s="20">
        <v>4</v>
      </c>
      <c r="B53" s="20" t="s">
        <v>586</v>
      </c>
      <c r="C53" s="20" t="s">
        <v>543</v>
      </c>
      <c r="D53" s="11">
        <v>1</v>
      </c>
      <c r="E53" s="15">
        <v>142.9388</v>
      </c>
      <c r="F53" s="19">
        <v>13.67</v>
      </c>
      <c r="G53" s="19">
        <f>11920.68/100</f>
        <v>119.2068</v>
      </c>
    </row>
    <row r="54" s="1" customFormat="1" ht="32" customHeight="1" spans="1:7">
      <c r="A54" s="20">
        <v>5</v>
      </c>
      <c r="B54" s="20" t="s">
        <v>587</v>
      </c>
      <c r="C54" s="20" t="s">
        <v>543</v>
      </c>
      <c r="D54" s="11">
        <v>1</v>
      </c>
      <c r="E54" s="15">
        <v>142.0631</v>
      </c>
      <c r="F54" s="19">
        <v>11.46</v>
      </c>
      <c r="G54" s="19">
        <f>11727.24/100</f>
        <v>117.2724</v>
      </c>
    </row>
    <row r="55" s="1" customFormat="1" ht="32" customHeight="1" spans="1:7">
      <c r="A55" s="20">
        <v>6</v>
      </c>
      <c r="B55" s="20" t="s">
        <v>588</v>
      </c>
      <c r="C55" s="20" t="s">
        <v>543</v>
      </c>
      <c r="D55" s="11">
        <v>1</v>
      </c>
      <c r="E55" s="15">
        <v>136.2657</v>
      </c>
      <c r="F55" s="19">
        <v>10.63</v>
      </c>
      <c r="G55" s="19">
        <f>11322.68/100</f>
        <v>113.2268</v>
      </c>
    </row>
    <row r="56" s="1" customFormat="1" ht="20" customHeight="1" spans="1:7">
      <c r="A56" s="12" t="s">
        <v>589</v>
      </c>
      <c r="B56" s="12"/>
      <c r="C56" s="12"/>
      <c r="D56" s="12"/>
      <c r="E56" s="14"/>
      <c r="F56" s="7"/>
      <c r="G56" s="7"/>
    </row>
    <row r="57" s="1" customFormat="1" ht="20" customHeight="1" spans="1:7">
      <c r="A57" s="13" t="s">
        <v>590</v>
      </c>
      <c r="B57" s="13"/>
      <c r="C57" s="17"/>
      <c r="D57" s="17"/>
      <c r="E57" s="22"/>
      <c r="F57" s="17"/>
      <c r="G57" s="17"/>
    </row>
    <row r="58" s="1" customFormat="1" ht="32" customHeight="1" spans="1:7">
      <c r="A58" s="20">
        <v>1</v>
      </c>
      <c r="B58" s="20" t="s">
        <v>591</v>
      </c>
      <c r="C58" s="20" t="s">
        <v>543</v>
      </c>
      <c r="D58" s="11">
        <v>1</v>
      </c>
      <c r="E58" s="15">
        <v>147.8333</v>
      </c>
      <c r="F58" s="19">
        <v>12.68</v>
      </c>
      <c r="G58" s="19">
        <f>12131.3/100</f>
        <v>121.313</v>
      </c>
    </row>
    <row r="59" s="1" customFormat="1" ht="32" customHeight="1" spans="1:7">
      <c r="A59" s="20">
        <v>2</v>
      </c>
      <c r="B59" s="20" t="s">
        <v>586</v>
      </c>
      <c r="C59" s="20" t="s">
        <v>543</v>
      </c>
      <c r="D59" s="11">
        <v>1</v>
      </c>
      <c r="E59" s="15">
        <v>151.8491</v>
      </c>
      <c r="F59" s="19">
        <v>15.12</v>
      </c>
      <c r="G59" s="19">
        <f>12579.8/100</f>
        <v>125.798</v>
      </c>
    </row>
    <row r="60" s="1" customFormat="1" ht="20" customHeight="1" spans="1:7">
      <c r="A60" s="13" t="s">
        <v>592</v>
      </c>
      <c r="B60" s="13"/>
      <c r="C60" s="17"/>
      <c r="D60" s="17"/>
      <c r="E60" s="22"/>
      <c r="F60" s="17"/>
      <c r="G60" s="17"/>
    </row>
    <row r="61" s="1" customFormat="1" ht="32" customHeight="1" spans="1:7">
      <c r="A61" s="20">
        <v>1</v>
      </c>
      <c r="B61" s="20" t="s">
        <v>593</v>
      </c>
      <c r="C61" s="20" t="s">
        <v>543</v>
      </c>
      <c r="D61" s="11">
        <v>1</v>
      </c>
      <c r="E61" s="15">
        <v>172.5132</v>
      </c>
      <c r="F61" s="19">
        <v>15.88</v>
      </c>
      <c r="G61" s="19">
        <f>14069.15/100</f>
        <v>140.6915</v>
      </c>
    </row>
    <row r="62" s="1" customFormat="1" ht="32" customHeight="1" spans="1:7">
      <c r="A62" s="20">
        <v>2</v>
      </c>
      <c r="B62" s="23" t="s">
        <v>594</v>
      </c>
      <c r="C62" s="20" t="s">
        <v>543</v>
      </c>
      <c r="D62" s="11">
        <v>1</v>
      </c>
      <c r="E62" s="15">
        <v>195.1299</v>
      </c>
      <c r="F62" s="19">
        <v>16.19</v>
      </c>
      <c r="G62" s="19">
        <f>16610.45/100</f>
        <v>166.1045</v>
      </c>
    </row>
    <row r="63" s="1" customFormat="1" ht="20" customHeight="1" spans="1:7">
      <c r="A63" s="13" t="s">
        <v>595</v>
      </c>
      <c r="B63" s="13"/>
      <c r="C63" s="17"/>
      <c r="D63" s="17"/>
      <c r="E63" s="22"/>
      <c r="F63" s="17"/>
      <c r="G63" s="17"/>
    </row>
    <row r="64" s="1" customFormat="1" ht="32" customHeight="1" spans="1:7">
      <c r="A64" s="20">
        <v>1</v>
      </c>
      <c r="B64" s="20" t="s">
        <v>596</v>
      </c>
      <c r="C64" s="20" t="s">
        <v>543</v>
      </c>
      <c r="D64" s="11">
        <v>1</v>
      </c>
      <c r="E64" s="15">
        <v>199.7134</v>
      </c>
      <c r="F64" s="19">
        <v>16.19</v>
      </c>
      <c r="G64" s="19">
        <f>16655.75/100</f>
        <v>166.5575</v>
      </c>
    </row>
    <row r="65" s="1" customFormat="1" ht="20" customHeight="1" spans="1:7">
      <c r="A65" s="12" t="s">
        <v>597</v>
      </c>
      <c r="B65" s="12"/>
      <c r="C65" s="12"/>
      <c r="D65" s="12"/>
      <c r="E65" s="14"/>
      <c r="F65" s="7"/>
      <c r="G65" s="7"/>
    </row>
    <row r="66" s="1" customFormat="1" ht="20" customHeight="1" spans="1:7">
      <c r="A66" s="13" t="s">
        <v>598</v>
      </c>
      <c r="B66" s="13"/>
      <c r="C66" s="17"/>
      <c r="D66" s="17"/>
      <c r="E66" s="22"/>
      <c r="F66" s="17"/>
      <c r="G66" s="17"/>
    </row>
    <row r="67" s="1" customFormat="1" ht="32" customHeight="1" spans="1:7">
      <c r="A67" s="20">
        <v>1</v>
      </c>
      <c r="B67" s="20" t="s">
        <v>599</v>
      </c>
      <c r="C67" s="20" t="s">
        <v>543</v>
      </c>
      <c r="D67" s="11">
        <v>1</v>
      </c>
      <c r="E67" s="15">
        <v>273.3595</v>
      </c>
      <c r="F67" s="19">
        <v>19.78</v>
      </c>
      <c r="G67" s="19">
        <f>23402.08/100</f>
        <v>234.0208</v>
      </c>
    </row>
    <row r="68" s="1" customFormat="1" ht="20" customHeight="1" spans="1:7">
      <c r="A68" s="13" t="s">
        <v>600</v>
      </c>
      <c r="B68" s="13"/>
      <c r="C68" s="13"/>
      <c r="D68" s="13"/>
      <c r="E68" s="18"/>
      <c r="F68" s="17"/>
      <c r="G68" s="17"/>
    </row>
    <row r="69" s="1" customFormat="1" ht="32" customHeight="1" spans="1:7">
      <c r="A69" s="20">
        <v>1</v>
      </c>
      <c r="B69" s="20" t="s">
        <v>601</v>
      </c>
      <c r="C69" s="20" t="s">
        <v>543</v>
      </c>
      <c r="D69" s="11">
        <v>1</v>
      </c>
      <c r="E69" s="15">
        <v>233.5913</v>
      </c>
      <c r="F69" s="19">
        <v>18.15</v>
      </c>
      <c r="G69" s="19">
        <f>20271.84/100</f>
        <v>202.7184</v>
      </c>
    </row>
    <row r="70" s="1" customFormat="1" ht="20" customHeight="1" spans="1:7">
      <c r="A70" s="13" t="s">
        <v>602</v>
      </c>
      <c r="B70" s="13"/>
      <c r="C70" s="17"/>
      <c r="D70" s="17"/>
      <c r="E70" s="22"/>
      <c r="F70" s="17"/>
      <c r="G70" s="17"/>
    </row>
    <row r="71" s="1" customFormat="1" ht="32" customHeight="1" spans="1:7">
      <c r="A71" s="20">
        <v>1</v>
      </c>
      <c r="B71" s="20" t="s">
        <v>603</v>
      </c>
      <c r="C71" s="20" t="s">
        <v>543</v>
      </c>
      <c r="D71" s="11">
        <v>1</v>
      </c>
      <c r="E71" s="15">
        <v>227.7772</v>
      </c>
      <c r="F71" s="19">
        <v>20.72</v>
      </c>
      <c r="G71" s="19">
        <f>19473.84/100</f>
        <v>194.7384</v>
      </c>
    </row>
    <row r="72" s="1" customFormat="1" ht="20" customHeight="1" spans="1:7">
      <c r="A72" s="13" t="s">
        <v>604</v>
      </c>
      <c r="B72" s="13"/>
      <c r="C72" s="17"/>
      <c r="D72" s="17"/>
      <c r="E72" s="22"/>
      <c r="F72" s="17"/>
      <c r="G72" s="17"/>
    </row>
    <row r="73" s="1" customFormat="1" ht="32" customHeight="1" spans="1:7">
      <c r="A73" s="20">
        <v>1</v>
      </c>
      <c r="B73" s="20" t="s">
        <v>605</v>
      </c>
      <c r="C73" s="20" t="s">
        <v>543</v>
      </c>
      <c r="D73" s="11">
        <v>1</v>
      </c>
      <c r="E73" s="15">
        <v>204.2382</v>
      </c>
      <c r="F73" s="19">
        <f>1793.16/100</f>
        <v>17.9316</v>
      </c>
      <c r="G73" s="19">
        <f>17589.84/100</f>
        <v>175.8984</v>
      </c>
    </row>
    <row r="74" s="1" customFormat="1" ht="32" customHeight="1" spans="1:7">
      <c r="A74" s="20">
        <v>2</v>
      </c>
      <c r="B74" s="20" t="s">
        <v>606</v>
      </c>
      <c r="C74" s="20" t="s">
        <v>543</v>
      </c>
      <c r="D74" s="11">
        <v>1</v>
      </c>
      <c r="E74" s="15">
        <v>168.4644</v>
      </c>
      <c r="F74" s="19">
        <v>17.07</v>
      </c>
      <c r="G74" s="19">
        <f>14261.92/100</f>
        <v>142.6192</v>
      </c>
    </row>
    <row r="75" s="1" customFormat="1" ht="20" customHeight="1" spans="1:7">
      <c r="A75" s="12" t="s">
        <v>607</v>
      </c>
      <c r="B75" s="12"/>
      <c r="C75" s="12"/>
      <c r="D75" s="12"/>
      <c r="E75" s="14"/>
      <c r="F75" s="7"/>
      <c r="G75" s="7"/>
    </row>
    <row r="76" s="1" customFormat="1" ht="32" customHeight="1" spans="1:7">
      <c r="A76" s="20">
        <v>1</v>
      </c>
      <c r="B76" s="20" t="s">
        <v>608</v>
      </c>
      <c r="C76" s="20" t="s">
        <v>543</v>
      </c>
      <c r="D76" s="11">
        <v>1</v>
      </c>
      <c r="E76" s="15">
        <v>248.471</v>
      </c>
      <c r="F76" s="19">
        <v>7.7</v>
      </c>
      <c r="G76" s="19">
        <f>22347/100</f>
        <v>223.47</v>
      </c>
    </row>
    <row r="77" s="1" customFormat="1" ht="32" customHeight="1" spans="1:7">
      <c r="A77" s="20">
        <v>2</v>
      </c>
      <c r="B77" s="20" t="s">
        <v>609</v>
      </c>
      <c r="C77" s="20" t="s">
        <v>543</v>
      </c>
      <c r="D77" s="11">
        <v>1</v>
      </c>
      <c r="E77" s="15">
        <v>201.0535</v>
      </c>
      <c r="F77" s="19">
        <v>7.7</v>
      </c>
      <c r="G77" s="19">
        <f>17829/100</f>
        <v>178.29</v>
      </c>
    </row>
    <row r="78" s="1" customFormat="1" ht="32" customHeight="1" spans="1:7">
      <c r="A78" s="20">
        <v>3</v>
      </c>
      <c r="B78" s="20" t="s">
        <v>610</v>
      </c>
      <c r="C78" s="20" t="s">
        <v>543</v>
      </c>
      <c r="D78" s="11">
        <v>1</v>
      </c>
      <c r="E78" s="15">
        <v>178.0135</v>
      </c>
      <c r="F78" s="19">
        <v>7.7</v>
      </c>
      <c r="G78" s="19">
        <f>17306/100</f>
        <v>173.06</v>
      </c>
    </row>
    <row r="79" s="1" customFormat="1" ht="32" customHeight="1" spans="1:7">
      <c r="A79" s="20">
        <v>4</v>
      </c>
      <c r="B79" s="20" t="s">
        <v>611</v>
      </c>
      <c r="C79" s="20" t="s">
        <v>543</v>
      </c>
      <c r="D79" s="11">
        <v>1</v>
      </c>
      <c r="E79" s="15">
        <v>110.0135</v>
      </c>
      <c r="F79" s="19">
        <v>7.7</v>
      </c>
      <c r="G79" s="19">
        <f>9177/100</f>
        <v>91.77</v>
      </c>
    </row>
    <row r="80" s="1" customFormat="1" ht="32" customHeight="1" spans="1:7">
      <c r="A80" s="20">
        <v>5</v>
      </c>
      <c r="B80" s="20" t="s">
        <v>612</v>
      </c>
      <c r="C80" s="20" t="s">
        <v>543</v>
      </c>
      <c r="D80" s="11">
        <v>1</v>
      </c>
      <c r="E80" s="15">
        <v>110.0135</v>
      </c>
      <c r="F80" s="19">
        <v>7.7</v>
      </c>
      <c r="G80" s="19">
        <f>9375/100</f>
        <v>93.75</v>
      </c>
    </row>
    <row r="81" s="1" customFormat="1" ht="32" customHeight="1" spans="1:7">
      <c r="A81" s="20">
        <v>6</v>
      </c>
      <c r="B81" s="20" t="s">
        <v>613</v>
      </c>
      <c r="C81" s="20" t="s">
        <v>543</v>
      </c>
      <c r="D81" s="11">
        <v>1</v>
      </c>
      <c r="E81" s="15">
        <v>181.556</v>
      </c>
      <c r="F81" s="19">
        <v>6.37</v>
      </c>
      <c r="G81" s="19">
        <f>17372/100</f>
        <v>173.72</v>
      </c>
    </row>
    <row r="82" s="1" customFormat="1" ht="32" customHeight="1" spans="1:7">
      <c r="A82" s="20">
        <v>7</v>
      </c>
      <c r="B82" s="20" t="s">
        <v>614</v>
      </c>
      <c r="C82" s="20" t="s">
        <v>543</v>
      </c>
      <c r="D82" s="11">
        <v>1</v>
      </c>
      <c r="E82" s="15">
        <v>113.556</v>
      </c>
      <c r="F82" s="19">
        <v>6.37</v>
      </c>
      <c r="G82" s="19">
        <f>9243/100</f>
        <v>92.43</v>
      </c>
    </row>
    <row r="83" s="1" customFormat="1" ht="32" customHeight="1" spans="1:7">
      <c r="A83" s="20">
        <v>8</v>
      </c>
      <c r="B83" s="20" t="s">
        <v>615</v>
      </c>
      <c r="C83" s="20" t="s">
        <v>543</v>
      </c>
      <c r="D83" s="11">
        <v>1</v>
      </c>
      <c r="E83" s="15">
        <v>113.556</v>
      </c>
      <c r="F83" s="19">
        <v>6.37</v>
      </c>
      <c r="G83" s="19">
        <f>9441/100</f>
        <v>94.41</v>
      </c>
    </row>
    <row r="84" s="1" customFormat="1" ht="32" customHeight="1" spans="1:7">
      <c r="A84" s="20">
        <v>9</v>
      </c>
      <c r="B84" s="20" t="s">
        <v>613</v>
      </c>
      <c r="C84" s="20" t="s">
        <v>543</v>
      </c>
      <c r="D84" s="11">
        <v>1</v>
      </c>
      <c r="E84" s="15">
        <v>169.056</v>
      </c>
      <c r="F84" s="19">
        <v>6.37</v>
      </c>
      <c r="G84" s="19">
        <f>16515/100</f>
        <v>165.15</v>
      </c>
    </row>
    <row r="85" s="1" customFormat="1" ht="32" customHeight="1" spans="1:7">
      <c r="A85" s="20">
        <v>10</v>
      </c>
      <c r="B85" s="20" t="s">
        <v>616</v>
      </c>
      <c r="C85" s="20" t="s">
        <v>543</v>
      </c>
      <c r="D85" s="11">
        <v>1</v>
      </c>
      <c r="E85" s="15">
        <v>101.066</v>
      </c>
      <c r="F85" s="19">
        <v>6.37</v>
      </c>
      <c r="G85" s="19">
        <f>8386/100</f>
        <v>83.86</v>
      </c>
    </row>
    <row r="86" s="1" customFormat="1" ht="32" customHeight="1" spans="1:7">
      <c r="A86" s="20">
        <v>11</v>
      </c>
      <c r="B86" s="20" t="s">
        <v>617</v>
      </c>
      <c r="C86" s="20" t="s">
        <v>543</v>
      </c>
      <c r="D86" s="11">
        <v>1</v>
      </c>
      <c r="E86" s="15">
        <v>104.336</v>
      </c>
      <c r="F86" s="19">
        <v>6.37</v>
      </c>
      <c r="G86" s="19">
        <f>8584/100</f>
        <v>85.84</v>
      </c>
    </row>
    <row r="87" s="1" customFormat="1" ht="32" customHeight="1" spans="1:7">
      <c r="A87" s="20">
        <v>12</v>
      </c>
      <c r="B87" s="20" t="s">
        <v>618</v>
      </c>
      <c r="C87" s="20" t="s">
        <v>543</v>
      </c>
      <c r="D87" s="11">
        <v>1</v>
      </c>
      <c r="E87" s="15">
        <v>165.5135</v>
      </c>
      <c r="F87" s="19">
        <v>7.7</v>
      </c>
      <c r="G87" s="19">
        <f>16449/100</f>
        <v>164.49</v>
      </c>
    </row>
    <row r="88" s="1" customFormat="1" ht="32" customHeight="1" spans="1:7">
      <c r="A88" s="20">
        <v>13</v>
      </c>
      <c r="B88" s="20" t="s">
        <v>619</v>
      </c>
      <c r="C88" s="20" t="s">
        <v>543</v>
      </c>
      <c r="D88" s="11">
        <v>1</v>
      </c>
      <c r="E88" s="15">
        <v>97.5235</v>
      </c>
      <c r="F88" s="19">
        <v>7.7</v>
      </c>
      <c r="G88" s="19">
        <f>8320/100</f>
        <v>83.2</v>
      </c>
    </row>
    <row r="89" s="1" customFormat="1" ht="32" customHeight="1" spans="1:7">
      <c r="A89" s="20">
        <v>14</v>
      </c>
      <c r="B89" s="20" t="s">
        <v>620</v>
      </c>
      <c r="C89" s="20" t="s">
        <v>543</v>
      </c>
      <c r="D89" s="11">
        <v>1</v>
      </c>
      <c r="E89" s="15">
        <v>100.7935</v>
      </c>
      <c r="F89" s="19">
        <v>7.7</v>
      </c>
      <c r="G89" s="19">
        <f>8518/100</f>
        <v>85.18</v>
      </c>
    </row>
    <row r="90" s="1" customFormat="1" ht="20" customHeight="1" spans="1:7">
      <c r="A90" s="12" t="s">
        <v>621</v>
      </c>
      <c r="B90" s="12"/>
      <c r="C90" s="12"/>
      <c r="D90" s="12"/>
      <c r="E90" s="14"/>
      <c r="F90" s="7"/>
      <c r="G90" s="7"/>
    </row>
    <row r="91" s="1" customFormat="1" ht="29" customHeight="1" spans="1:7">
      <c r="A91" s="20">
        <v>1</v>
      </c>
      <c r="B91" s="20" t="s">
        <v>622</v>
      </c>
      <c r="C91" s="20" t="s">
        <v>543</v>
      </c>
      <c r="D91" s="11">
        <v>1</v>
      </c>
      <c r="E91" s="15">
        <v>503.5995</v>
      </c>
      <c r="F91" s="19">
        <v>12.75</v>
      </c>
      <c r="G91" s="19">
        <v>472.96</v>
      </c>
    </row>
    <row r="92" s="1" customFormat="1" ht="29" customHeight="1" spans="1:7">
      <c r="A92" s="20">
        <v>2</v>
      </c>
      <c r="B92" s="20" t="s">
        <v>623</v>
      </c>
      <c r="C92" s="20" t="s">
        <v>543</v>
      </c>
      <c r="D92" s="11">
        <v>1</v>
      </c>
      <c r="E92" s="15">
        <v>500.211</v>
      </c>
      <c r="F92" s="19">
        <v>7.7</v>
      </c>
      <c r="G92" s="19">
        <v>471.6</v>
      </c>
    </row>
    <row r="93" s="1" customFormat="1" ht="29" customHeight="1" spans="1:7">
      <c r="A93" s="20">
        <v>3</v>
      </c>
      <c r="B93" s="20" t="s">
        <v>624</v>
      </c>
      <c r="C93" s="20" t="s">
        <v>543</v>
      </c>
      <c r="D93" s="11">
        <v>1</v>
      </c>
      <c r="E93" s="15">
        <v>183.541</v>
      </c>
      <c r="F93" s="19">
        <v>9.03</v>
      </c>
      <c r="G93" s="19">
        <f>17711/100</f>
        <v>177.11</v>
      </c>
    </row>
    <row r="94" s="1" customFormat="1" ht="29" customHeight="1" spans="1:7">
      <c r="A94" s="20">
        <v>4</v>
      </c>
      <c r="B94" s="20" t="s">
        <v>625</v>
      </c>
      <c r="C94" s="20" t="s">
        <v>543</v>
      </c>
      <c r="D94" s="11">
        <v>1</v>
      </c>
      <c r="E94" s="15">
        <v>115.541</v>
      </c>
      <c r="F94" s="19">
        <v>9.03</v>
      </c>
      <c r="G94" s="19">
        <f>9582/100</f>
        <v>95.82</v>
      </c>
    </row>
    <row r="95" s="1" customFormat="1" ht="29" customHeight="1" spans="1:7">
      <c r="A95" s="20">
        <v>5</v>
      </c>
      <c r="B95" s="20" t="s">
        <v>626</v>
      </c>
      <c r="C95" s="20" t="s">
        <v>543</v>
      </c>
      <c r="D95" s="11">
        <v>1</v>
      </c>
      <c r="E95" s="15">
        <v>115.541</v>
      </c>
      <c r="F95" s="19">
        <v>9.03</v>
      </c>
      <c r="G95" s="19">
        <f>9780/100</f>
        <v>97.8</v>
      </c>
    </row>
    <row r="96" s="1" customFormat="1" ht="29" customHeight="1" spans="1:7">
      <c r="A96" s="20">
        <v>6</v>
      </c>
      <c r="B96" s="20" t="s">
        <v>627</v>
      </c>
      <c r="C96" s="20" t="s">
        <v>543</v>
      </c>
      <c r="D96" s="11">
        <v>1</v>
      </c>
      <c r="E96" s="15">
        <v>191.2835</v>
      </c>
      <c r="F96" s="19">
        <v>7.7</v>
      </c>
      <c r="G96" s="19">
        <f>18044/100</f>
        <v>180.44</v>
      </c>
    </row>
    <row r="97" s="1" customFormat="1" ht="29" customHeight="1" spans="1:7">
      <c r="A97" s="20">
        <v>7</v>
      </c>
      <c r="B97" s="20" t="s">
        <v>628</v>
      </c>
      <c r="C97" s="20" t="s">
        <v>543</v>
      </c>
      <c r="D97" s="11">
        <v>1</v>
      </c>
      <c r="E97" s="15">
        <v>123.2835</v>
      </c>
      <c r="F97" s="19">
        <v>7.7</v>
      </c>
      <c r="G97" s="19">
        <f>9915/100</f>
        <v>99.15</v>
      </c>
    </row>
    <row r="98" s="1" customFormat="1" ht="29" customHeight="1" spans="1:7">
      <c r="A98" s="20">
        <v>8</v>
      </c>
      <c r="B98" s="20" t="s">
        <v>629</v>
      </c>
      <c r="C98" s="20" t="s">
        <v>543</v>
      </c>
      <c r="D98" s="11">
        <v>1</v>
      </c>
      <c r="E98" s="15">
        <v>123.2835</v>
      </c>
      <c r="F98" s="19">
        <v>7.7</v>
      </c>
      <c r="G98" s="19">
        <f>10113/100</f>
        <v>101.13</v>
      </c>
    </row>
    <row r="99" s="1" customFormat="1" ht="29" customHeight="1" spans="1:7">
      <c r="A99" s="20">
        <v>9</v>
      </c>
      <c r="B99" s="20" t="s">
        <v>630</v>
      </c>
      <c r="C99" s="20" t="s">
        <v>543</v>
      </c>
      <c r="D99" s="11">
        <v>1</v>
      </c>
      <c r="E99" s="15">
        <v>180.5325</v>
      </c>
      <c r="F99" s="19">
        <v>9.3</v>
      </c>
      <c r="G99" s="19">
        <f>17187/100</f>
        <v>171.87</v>
      </c>
    </row>
    <row r="100" s="1" customFormat="1" ht="29" customHeight="1" spans="1:7">
      <c r="A100" s="20">
        <v>10</v>
      </c>
      <c r="B100" s="20" t="s">
        <v>631</v>
      </c>
      <c r="C100" s="20" t="s">
        <v>543</v>
      </c>
      <c r="D100" s="11">
        <v>1</v>
      </c>
      <c r="E100" s="15">
        <v>112.5425</v>
      </c>
      <c r="F100" s="19">
        <v>9.3</v>
      </c>
      <c r="G100" s="19">
        <f>9058/100</f>
        <v>90.58</v>
      </c>
    </row>
    <row r="101" s="1" customFormat="1" ht="29" customHeight="1" spans="1:7">
      <c r="A101" s="20">
        <v>11</v>
      </c>
      <c r="B101" s="20" t="s">
        <v>632</v>
      </c>
      <c r="C101" s="20" t="s">
        <v>543</v>
      </c>
      <c r="D101" s="11">
        <v>1</v>
      </c>
      <c r="E101" s="15">
        <v>115.8125</v>
      </c>
      <c r="F101" s="19">
        <v>9.3</v>
      </c>
      <c r="G101" s="19">
        <f>9256/100</f>
        <v>92.56</v>
      </c>
    </row>
    <row r="102" s="1" customFormat="1" ht="29" customHeight="1" spans="1:7">
      <c r="A102" s="20">
        <v>12</v>
      </c>
      <c r="B102" s="20" t="s">
        <v>633</v>
      </c>
      <c r="C102" s="20" t="s">
        <v>543</v>
      </c>
      <c r="D102" s="11">
        <v>1</v>
      </c>
      <c r="E102" s="15">
        <v>172.79</v>
      </c>
      <c r="F102" s="19">
        <v>10.62</v>
      </c>
      <c r="G102" s="19">
        <f>16854/100</f>
        <v>168.54</v>
      </c>
    </row>
    <row r="103" s="1" customFormat="1" ht="29" customHeight="1" spans="1:7">
      <c r="A103" s="20">
        <v>13</v>
      </c>
      <c r="B103" s="20" t="s">
        <v>634</v>
      </c>
      <c r="C103" s="20" t="s">
        <v>543</v>
      </c>
      <c r="D103" s="11">
        <v>1</v>
      </c>
      <c r="E103" s="15">
        <v>104.8</v>
      </c>
      <c r="F103" s="19">
        <v>10.62</v>
      </c>
      <c r="G103" s="19">
        <f>8725/100</f>
        <v>87.25</v>
      </c>
    </row>
    <row r="104" s="1" customFormat="1" ht="29" customHeight="1" spans="1:7">
      <c r="A104" s="20">
        <v>14</v>
      </c>
      <c r="B104" s="20" t="s">
        <v>635</v>
      </c>
      <c r="C104" s="20" t="s">
        <v>543</v>
      </c>
      <c r="D104" s="11">
        <v>1</v>
      </c>
      <c r="E104" s="15">
        <v>108.07</v>
      </c>
      <c r="F104" s="19">
        <v>10.62</v>
      </c>
      <c r="G104" s="19">
        <f>8923/100</f>
        <v>89.23</v>
      </c>
    </row>
    <row r="105" s="1" customFormat="1" ht="20" customHeight="1" spans="1:7">
      <c r="A105" s="12" t="s">
        <v>636</v>
      </c>
      <c r="B105" s="12"/>
      <c r="C105" s="12"/>
      <c r="D105" s="12"/>
      <c r="E105" s="14"/>
      <c r="F105" s="7"/>
      <c r="G105" s="7"/>
    </row>
    <row r="106" s="1" customFormat="1" ht="21" customHeight="1" spans="1:7">
      <c r="A106" s="20">
        <v>1</v>
      </c>
      <c r="B106" s="20" t="s">
        <v>637</v>
      </c>
      <c r="C106" s="20" t="s">
        <v>543</v>
      </c>
      <c r="D106" s="11">
        <v>1</v>
      </c>
      <c r="E106" s="15">
        <v>129.4232</v>
      </c>
      <c r="F106" s="19">
        <v>3.15</v>
      </c>
      <c r="G106" s="19">
        <f>13459.32/100</f>
        <v>134.5932</v>
      </c>
    </row>
    <row r="107" s="1" customFormat="1" ht="24" customHeight="1" spans="1:7">
      <c r="A107" s="20">
        <v>2</v>
      </c>
      <c r="B107" s="20" t="s">
        <v>638</v>
      </c>
      <c r="C107" s="20" t="s">
        <v>543</v>
      </c>
      <c r="D107" s="11">
        <v>1</v>
      </c>
      <c r="E107" s="15">
        <v>58.6832</v>
      </c>
      <c r="F107" s="19">
        <v>3.15</v>
      </c>
      <c r="G107" s="19">
        <f>5357.32/100</f>
        <v>53.5732</v>
      </c>
    </row>
    <row r="108" s="1" customFormat="1" ht="20" customHeight="1" spans="1:7">
      <c r="A108" s="12" t="s">
        <v>639</v>
      </c>
      <c r="B108" s="12"/>
      <c r="C108" s="12"/>
      <c r="D108" s="12"/>
      <c r="E108" s="14"/>
      <c r="F108" s="7"/>
      <c r="G108" s="7"/>
    </row>
    <row r="109" s="1" customFormat="1" ht="20" customHeight="1" spans="1:7">
      <c r="A109" s="13" t="s">
        <v>640</v>
      </c>
      <c r="B109" s="13"/>
      <c r="C109" s="17"/>
      <c r="D109" s="17"/>
      <c r="E109" s="22"/>
      <c r="F109" s="17"/>
      <c r="G109" s="17"/>
    </row>
    <row r="110" s="1" customFormat="1" ht="27" customHeight="1" spans="1:7">
      <c r="A110" s="20">
        <v>1</v>
      </c>
      <c r="B110" s="20" t="s">
        <v>641</v>
      </c>
      <c r="C110" s="20" t="s">
        <v>543</v>
      </c>
      <c r="D110" s="11">
        <v>1</v>
      </c>
      <c r="E110" s="15">
        <v>96.3626</v>
      </c>
      <c r="F110" s="19">
        <v>12.17</v>
      </c>
      <c r="G110" s="19">
        <f>7967/100</f>
        <v>79.67</v>
      </c>
    </row>
    <row r="111" s="1" customFormat="1" ht="27" customHeight="1" spans="1:7">
      <c r="A111" s="20">
        <v>2</v>
      </c>
      <c r="B111" s="20" t="s">
        <v>642</v>
      </c>
      <c r="C111" s="20" t="s">
        <v>543</v>
      </c>
      <c r="D111" s="11">
        <v>1</v>
      </c>
      <c r="E111" s="15">
        <v>79.1926</v>
      </c>
      <c r="F111" s="19">
        <v>12.17</v>
      </c>
      <c r="G111" s="19">
        <f>6250/100</f>
        <v>62.5</v>
      </c>
    </row>
    <row r="112" s="1" customFormat="1" ht="20" customHeight="1" spans="1:7">
      <c r="A112" s="13" t="s">
        <v>643</v>
      </c>
      <c r="B112" s="13"/>
      <c r="C112" s="17"/>
      <c r="D112" s="17"/>
      <c r="E112" s="22"/>
      <c r="F112" s="17"/>
      <c r="G112" s="17"/>
    </row>
    <row r="113" s="1" customFormat="1" ht="29" customHeight="1" spans="1:7">
      <c r="A113" s="20">
        <v>1</v>
      </c>
      <c r="B113" s="20" t="s">
        <v>644</v>
      </c>
      <c r="C113" s="20" t="s">
        <v>543</v>
      </c>
      <c r="D113" s="11">
        <v>1</v>
      </c>
      <c r="E113" s="15">
        <v>151.4426</v>
      </c>
      <c r="F113" s="19">
        <v>12.17</v>
      </c>
      <c r="G113" s="19">
        <f>14494/100</f>
        <v>144.94</v>
      </c>
    </row>
    <row r="114" s="1" customFormat="1" ht="28" customHeight="1" spans="1:7">
      <c r="A114" s="20">
        <v>2</v>
      </c>
      <c r="B114" s="20" t="s">
        <v>645</v>
      </c>
      <c r="C114" s="20" t="s">
        <v>543</v>
      </c>
      <c r="D114" s="11">
        <v>1</v>
      </c>
      <c r="E114" s="15">
        <v>134.2726</v>
      </c>
      <c r="F114" s="19">
        <v>12.17</v>
      </c>
      <c r="G114" s="19">
        <f>12778/100</f>
        <v>127.78</v>
      </c>
    </row>
    <row r="115" s="1" customFormat="1" ht="20" customHeight="1" spans="1:7">
      <c r="A115" s="12" t="s">
        <v>646</v>
      </c>
      <c r="B115" s="12"/>
      <c r="C115" s="12"/>
      <c r="D115" s="12"/>
      <c r="E115" s="14"/>
      <c r="F115" s="7"/>
      <c r="G115" s="7"/>
    </row>
    <row r="116" s="1" customFormat="1" ht="27" customHeight="1" spans="1:7">
      <c r="A116" s="20">
        <v>1</v>
      </c>
      <c r="B116" s="20" t="s">
        <v>647</v>
      </c>
      <c r="C116" s="20" t="s">
        <v>13</v>
      </c>
      <c r="D116" s="11">
        <v>1</v>
      </c>
      <c r="E116" s="15">
        <v>1.04</v>
      </c>
      <c r="F116" s="19"/>
      <c r="G116" s="19">
        <f>104/100</f>
        <v>1.04</v>
      </c>
    </row>
    <row r="117" s="1" customFormat="1" ht="25" customHeight="1" spans="1:7">
      <c r="A117" s="20">
        <v>2</v>
      </c>
      <c r="B117" s="20" t="s">
        <v>648</v>
      </c>
      <c r="C117" s="20" t="s">
        <v>13</v>
      </c>
      <c r="D117" s="11">
        <v>1</v>
      </c>
      <c r="E117" s="15">
        <f>702/100</f>
        <v>7.02</v>
      </c>
      <c r="F117" s="19"/>
      <c r="G117" s="19">
        <f>697/100</f>
        <v>6.97</v>
      </c>
    </row>
    <row r="118" s="1" customFormat="1" ht="20" customHeight="1" spans="1:7">
      <c r="A118" s="12" t="s">
        <v>649</v>
      </c>
      <c r="B118" s="12"/>
      <c r="C118" s="12"/>
      <c r="D118" s="12"/>
      <c r="E118" s="14"/>
      <c r="F118" s="19"/>
      <c r="G118" s="19"/>
    </row>
    <row r="119" s="1" customFormat="1" ht="32" customHeight="1" spans="1:7">
      <c r="A119" s="20">
        <v>1</v>
      </c>
      <c r="B119" s="20" t="s">
        <v>650</v>
      </c>
      <c r="C119" s="20" t="s">
        <v>651</v>
      </c>
      <c r="D119" s="11">
        <v>1</v>
      </c>
      <c r="E119" s="15">
        <v>1183314.72</v>
      </c>
      <c r="F119" s="19"/>
      <c r="G119" s="19">
        <f>104/100</f>
        <v>1.04</v>
      </c>
    </row>
    <row r="120" s="1" customFormat="1" ht="18" customHeight="1" spans="5:7">
      <c r="E120" s="2"/>
      <c r="F120" s="3"/>
      <c r="G120" s="3"/>
    </row>
  </sheetData>
  <mergeCells count="30">
    <mergeCell ref="A1:E1"/>
    <mergeCell ref="A3:E3"/>
    <mergeCell ref="A4:B4"/>
    <mergeCell ref="A10:B10"/>
    <mergeCell ref="A16:B16"/>
    <mergeCell ref="A22:B22"/>
    <mergeCell ref="A28:B28"/>
    <mergeCell ref="A34:E34"/>
    <mergeCell ref="A35:B35"/>
    <mergeCell ref="A41:B41"/>
    <mergeCell ref="A44:B44"/>
    <mergeCell ref="A48:E48"/>
    <mergeCell ref="A49:B49"/>
    <mergeCell ref="A56:E56"/>
    <mergeCell ref="A57:B57"/>
    <mergeCell ref="A60:B60"/>
    <mergeCell ref="A63:B63"/>
    <mergeCell ref="A65:E65"/>
    <mergeCell ref="A66:B66"/>
    <mergeCell ref="A68:E68"/>
    <mergeCell ref="A70:B70"/>
    <mergeCell ref="A72:B72"/>
    <mergeCell ref="A75:E75"/>
    <mergeCell ref="A90:E90"/>
    <mergeCell ref="A105:E105"/>
    <mergeCell ref="A108:E108"/>
    <mergeCell ref="A109:B109"/>
    <mergeCell ref="A112:B112"/>
    <mergeCell ref="A115:E115"/>
    <mergeCell ref="A118:E118"/>
  </mergeCells>
  <pageMargins left="0.786805555555556" right="0.708333333333333" top="0.747916666666667" bottom="0.629861111111111" header="0.5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供水</vt:lpstr>
      <vt:lpstr>排水</vt:lpstr>
      <vt:lpstr>燃气</vt:lpstr>
      <vt:lpstr>热力</vt:lpstr>
      <vt:lpstr>电力</vt:lpstr>
      <vt:lpstr>电力1</vt:lpstr>
      <vt:lpstr>通信</vt:lpstr>
      <vt:lpstr>井</vt:lpstr>
      <vt:lpstr>阀门</vt:lpstr>
      <vt:lpstr>测算汇总表（管件）</vt:lpstr>
      <vt:lpstr>道路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铭~~</cp:lastModifiedBy>
  <dcterms:created xsi:type="dcterms:W3CDTF">2020-07-10T19:48:00Z</dcterms:created>
  <dcterms:modified xsi:type="dcterms:W3CDTF">2025-08-01T07:25:44Z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CF1B47C6105343169BC03FEB968BBDF2</vt:lpwstr>
  </property>
</Properties>
</file>